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1065" windowWidth="14805" windowHeight="7050" tabRatio="826" activeTab="10"/>
  </bookViews>
  <sheets>
    <sheet name="Учебный план" sheetId="12" r:id="rId1"/>
    <sheet name="График1" sheetId="2" r:id="rId2"/>
    <sheet name="График 2" sheetId="13" r:id="rId3"/>
    <sheet name="График 3" sheetId="14" r:id="rId4"/>
    <sheet name="График 4" sheetId="15" r:id="rId5"/>
    <sheet name="Самостоятельная работа" sheetId="3" r:id="rId6"/>
    <sheet name="Вариативная часть" sheetId="7" r:id="rId7"/>
    <sheet name="ФГОС-3" sheetId="8" r:id="rId8"/>
    <sheet name="Пояснительная записка" sheetId="10" r:id="rId9"/>
    <sheet name="Лист1" sheetId="11" r:id="rId10"/>
    <sheet name="Лист2" sheetId="16" r:id="rId11"/>
  </sheets>
  <definedNames>
    <definedName name="Z_2801361C_76BA_42FD_8F60_61D354DF9AAD_.wvu.PrintArea" localSheetId="2" hidden="1">'График 2'!$A$2:$BB$43</definedName>
    <definedName name="Z_2801361C_76BA_42FD_8F60_61D354DF9AAD_.wvu.PrintArea" localSheetId="3" hidden="1">'График 3'!$A$1:$BA$45</definedName>
    <definedName name="Z_2801361C_76BA_42FD_8F60_61D354DF9AAD_.wvu.PrintArea" localSheetId="4" hidden="1">'График 4'!$A$2:$BA$48</definedName>
    <definedName name="_xlnm.Print_Area" localSheetId="2">'График 2'!$A$2:$BB$43</definedName>
    <definedName name="_xlnm.Print_Area" localSheetId="3">'График 3'!$A$1:$BA$45</definedName>
    <definedName name="_xlnm.Print_Area" localSheetId="4">'График 4'!$A$2:$BA$48</definedName>
  </definedNames>
  <calcPr calcId="145621"/>
</workbook>
</file>

<file path=xl/calcChain.xml><?xml version="1.0" encoding="utf-8"?>
<calcChain xmlns="http://schemas.openxmlformats.org/spreadsheetml/2006/main">
  <c r="AU128" i="12"/>
  <c r="AU103"/>
  <c r="AU155" l="1"/>
  <c r="AU137"/>
  <c r="AR109" l="1"/>
  <c r="H60" i="7" l="1"/>
  <c r="H45"/>
  <c r="H42"/>
  <c r="AR135" i="12"/>
  <c r="AU154" l="1"/>
  <c r="BJ125" l="1"/>
  <c r="BJ126"/>
  <c r="AO126" l="1"/>
  <c r="AO125" s="1"/>
  <c r="G33" i="14" l="1"/>
  <c r="E15" l="1"/>
  <c r="G15"/>
  <c r="D15" s="1"/>
  <c r="BI111" i="3" l="1"/>
  <c r="BI113"/>
  <c r="BJ107"/>
  <c r="BI107"/>
  <c r="BI109"/>
  <c r="G134"/>
  <c r="AV145"/>
  <c r="AV146" s="1"/>
  <c r="AU145"/>
  <c r="AU146" s="1"/>
  <c r="AT145"/>
  <c r="AT146" s="1"/>
  <c r="AS145"/>
  <c r="AS146" s="1"/>
  <c r="AR145"/>
  <c r="AR146" s="1"/>
  <c r="AQ145"/>
  <c r="AQ146" s="1"/>
  <c r="AP145"/>
  <c r="AP146" s="1"/>
  <c r="AO145"/>
  <c r="AO146" s="1"/>
  <c r="AL146"/>
  <c r="AJ146"/>
  <c r="AH146"/>
  <c r="AF146"/>
  <c r="AD146"/>
  <c r="AB146"/>
  <c r="Z146"/>
  <c r="AL145"/>
  <c r="AK145"/>
  <c r="AK146" s="1"/>
  <c r="AJ145"/>
  <c r="AI145"/>
  <c r="AI146" s="1"/>
  <c r="AH145"/>
  <c r="AG145"/>
  <c r="AG146" s="1"/>
  <c r="AF145"/>
  <c r="AE145"/>
  <c r="AE146" s="1"/>
  <c r="AD145"/>
  <c r="AC145"/>
  <c r="AC146" s="1"/>
  <c r="AB145"/>
  <c r="AA145"/>
  <c r="AA146" s="1"/>
  <c r="Z145"/>
  <c r="W145"/>
  <c r="W146" s="1"/>
  <c r="V145"/>
  <c r="V146" s="1"/>
  <c r="U145"/>
  <c r="U146" s="1"/>
  <c r="T145"/>
  <c r="T146" s="1"/>
  <c r="S145"/>
  <c r="S146" s="1"/>
  <c r="R145"/>
  <c r="R146" s="1"/>
  <c r="Q145"/>
  <c r="Q146" s="1"/>
  <c r="P145"/>
  <c r="P146" s="1"/>
  <c r="O145"/>
  <c r="O146" s="1"/>
  <c r="N145"/>
  <c r="N146" s="1"/>
  <c r="M145"/>
  <c r="M146" s="1"/>
  <c r="L145"/>
  <c r="L146" s="1"/>
  <c r="K145"/>
  <c r="K146" s="1"/>
  <c r="J145"/>
  <c r="J146" s="1"/>
  <c r="I145"/>
  <c r="I146" s="1"/>
  <c r="H145"/>
  <c r="H146" s="1"/>
  <c r="AV144"/>
  <c r="AU144"/>
  <c r="AT144"/>
  <c r="AS144"/>
  <c r="AR144"/>
  <c r="AQ144"/>
  <c r="AP144"/>
  <c r="AO144"/>
  <c r="AL144"/>
  <c r="AK144"/>
  <c r="AJ144"/>
  <c r="AI144"/>
  <c r="AH144"/>
  <c r="AG144"/>
  <c r="AF144"/>
  <c r="AE144"/>
  <c r="AD144"/>
  <c r="AC144"/>
  <c r="AB144"/>
  <c r="AA144"/>
  <c r="Z144"/>
  <c r="W144"/>
  <c r="V144"/>
  <c r="U144"/>
  <c r="T144"/>
  <c r="S144"/>
  <c r="R144"/>
  <c r="Q144"/>
  <c r="P144"/>
  <c r="O144"/>
  <c r="N144"/>
  <c r="M144"/>
  <c r="L144"/>
  <c r="K144"/>
  <c r="J144"/>
  <c r="I144"/>
  <c r="H144"/>
  <c r="G144"/>
  <c r="AV139"/>
  <c r="AV140" s="1"/>
  <c r="AU139"/>
  <c r="AU140" s="1"/>
  <c r="AT139"/>
  <c r="AT140" s="1"/>
  <c r="AS139"/>
  <c r="AS140" s="1"/>
  <c r="AR139"/>
  <c r="AR140" s="1"/>
  <c r="AQ139"/>
  <c r="AQ140" s="1"/>
  <c r="AP139"/>
  <c r="AP140" s="1"/>
  <c r="AO139"/>
  <c r="AO140" s="1"/>
  <c r="AL140"/>
  <c r="AJ140"/>
  <c r="AH140"/>
  <c r="AF140"/>
  <c r="AD140"/>
  <c r="AB140"/>
  <c r="Z140"/>
  <c r="AL139"/>
  <c r="AK139"/>
  <c r="AK140" s="1"/>
  <c r="AJ139"/>
  <c r="AI139"/>
  <c r="AI140" s="1"/>
  <c r="AH139"/>
  <c r="AG139"/>
  <c r="AG140" s="1"/>
  <c r="AF139"/>
  <c r="AE139"/>
  <c r="AE140" s="1"/>
  <c r="AD139"/>
  <c r="AC139"/>
  <c r="AC140" s="1"/>
  <c r="AB139"/>
  <c r="AA139"/>
  <c r="AA140" s="1"/>
  <c r="Z139"/>
  <c r="W139"/>
  <c r="W140" s="1"/>
  <c r="V139"/>
  <c r="V140" s="1"/>
  <c r="U139"/>
  <c r="U140" s="1"/>
  <c r="T139"/>
  <c r="T140" s="1"/>
  <c r="S139"/>
  <c r="S140" s="1"/>
  <c r="R139"/>
  <c r="R140" s="1"/>
  <c r="Q139"/>
  <c r="Q140" s="1"/>
  <c r="P139"/>
  <c r="P140" s="1"/>
  <c r="O139"/>
  <c r="O140" s="1"/>
  <c r="N139"/>
  <c r="N140" s="1"/>
  <c r="M139"/>
  <c r="M140" s="1"/>
  <c r="L139"/>
  <c r="L140" s="1"/>
  <c r="K139"/>
  <c r="K140" s="1"/>
  <c r="J139"/>
  <c r="J140" s="1"/>
  <c r="I139"/>
  <c r="I140" s="1"/>
  <c r="H139"/>
  <c r="H140" s="1"/>
  <c r="G139"/>
  <c r="AV137"/>
  <c r="AV138" s="1"/>
  <c r="AU137"/>
  <c r="AU138" s="1"/>
  <c r="AT137"/>
  <c r="AT138" s="1"/>
  <c r="AS137"/>
  <c r="AS138" s="1"/>
  <c r="AR137"/>
  <c r="AR138" s="1"/>
  <c r="AQ137"/>
  <c r="AQ138" s="1"/>
  <c r="AP137"/>
  <c r="AP138" s="1"/>
  <c r="AO137"/>
  <c r="AO138" s="1"/>
  <c r="AL138"/>
  <c r="AJ138"/>
  <c r="AH138"/>
  <c r="AF138"/>
  <c r="AD138"/>
  <c r="AB138"/>
  <c r="Z138"/>
  <c r="AL137"/>
  <c r="AK137"/>
  <c r="AK138" s="1"/>
  <c r="AJ137"/>
  <c r="AI137"/>
  <c r="AI138" s="1"/>
  <c r="AH137"/>
  <c r="AG137"/>
  <c r="AG138" s="1"/>
  <c r="AF137"/>
  <c r="AE137"/>
  <c r="AE138" s="1"/>
  <c r="AD137"/>
  <c r="AC137"/>
  <c r="AC138" s="1"/>
  <c r="AB137"/>
  <c r="AA137"/>
  <c r="AA138" s="1"/>
  <c r="Z137"/>
  <c r="W137"/>
  <c r="W138" s="1"/>
  <c r="V137"/>
  <c r="V138" s="1"/>
  <c r="U137"/>
  <c r="U138" s="1"/>
  <c r="T137"/>
  <c r="T138" s="1"/>
  <c r="S137"/>
  <c r="S138" s="1"/>
  <c r="R137"/>
  <c r="R138" s="1"/>
  <c r="Q137"/>
  <c r="Q138" s="1"/>
  <c r="P137"/>
  <c r="P138" s="1"/>
  <c r="O137"/>
  <c r="O138" s="1"/>
  <c r="N137"/>
  <c r="N138" s="1"/>
  <c r="M137"/>
  <c r="M138" s="1"/>
  <c r="L137"/>
  <c r="L138" s="1"/>
  <c r="K137"/>
  <c r="K138" s="1"/>
  <c r="J137"/>
  <c r="J138" s="1"/>
  <c r="I137"/>
  <c r="I138" s="1"/>
  <c r="H137"/>
  <c r="H138" s="1"/>
  <c r="G137"/>
  <c r="G138" s="1"/>
  <c r="AV133"/>
  <c r="AV134" s="1"/>
  <c r="AV132" s="1"/>
  <c r="AU133"/>
  <c r="AT133"/>
  <c r="AT134" s="1"/>
  <c r="AT132" s="1"/>
  <c r="AS133"/>
  <c r="AR133"/>
  <c r="AR134" s="1"/>
  <c r="AR132" s="1"/>
  <c r="AQ133"/>
  <c r="AP133"/>
  <c r="AP134" s="1"/>
  <c r="AP132" s="1"/>
  <c r="AO133"/>
  <c r="AL133"/>
  <c r="AL134" s="1"/>
  <c r="AL132" s="1"/>
  <c r="AK133"/>
  <c r="AJ133"/>
  <c r="AJ134" s="1"/>
  <c r="AJ132" s="1"/>
  <c r="AI133"/>
  <c r="AH133"/>
  <c r="AH134" s="1"/>
  <c r="AH132" s="1"/>
  <c r="AG133"/>
  <c r="AF133"/>
  <c r="AF134" s="1"/>
  <c r="AF132" s="1"/>
  <c r="AE133"/>
  <c r="AD133"/>
  <c r="AD134" s="1"/>
  <c r="AD132" s="1"/>
  <c r="AC133"/>
  <c r="AB133"/>
  <c r="AB134" s="1"/>
  <c r="AB132" s="1"/>
  <c r="AA133"/>
  <c r="Z133"/>
  <c r="Z134" s="1"/>
  <c r="Z132" s="1"/>
  <c r="W133"/>
  <c r="V133"/>
  <c r="U133"/>
  <c r="T133"/>
  <c r="S133"/>
  <c r="R133"/>
  <c r="Q133"/>
  <c r="P133"/>
  <c r="O133"/>
  <c r="N133"/>
  <c r="M133"/>
  <c r="L133"/>
  <c r="K133"/>
  <c r="J133"/>
  <c r="I133"/>
  <c r="H133"/>
  <c r="G133"/>
  <c r="G131" s="1"/>
  <c r="AV127"/>
  <c r="AV128" s="1"/>
  <c r="AU127"/>
  <c r="AU128" s="1"/>
  <c r="AT127"/>
  <c r="AT128" s="1"/>
  <c r="AS127"/>
  <c r="AS128" s="1"/>
  <c r="AR127"/>
  <c r="AR128" s="1"/>
  <c r="AQ127"/>
  <c r="AQ128" s="1"/>
  <c r="AP127"/>
  <c r="AP128" s="1"/>
  <c r="AO127"/>
  <c r="AO128" s="1"/>
  <c r="AL128"/>
  <c r="AJ128"/>
  <c r="AH128"/>
  <c r="AF128"/>
  <c r="AD128"/>
  <c r="AB128"/>
  <c r="Z128"/>
  <c r="AL127"/>
  <c r="AK127"/>
  <c r="AK128" s="1"/>
  <c r="AJ127"/>
  <c r="AI127"/>
  <c r="AI128" s="1"/>
  <c r="AH127"/>
  <c r="AG127"/>
  <c r="AG128" s="1"/>
  <c r="AF127"/>
  <c r="AE127"/>
  <c r="AE128" s="1"/>
  <c r="AD127"/>
  <c r="AC127"/>
  <c r="AC128" s="1"/>
  <c r="AB127"/>
  <c r="AA127"/>
  <c r="AA128" s="1"/>
  <c r="Z127"/>
  <c r="W127"/>
  <c r="W128" s="1"/>
  <c r="V127"/>
  <c r="V128" s="1"/>
  <c r="U127"/>
  <c r="U128" s="1"/>
  <c r="T127"/>
  <c r="T128" s="1"/>
  <c r="S127"/>
  <c r="S128" s="1"/>
  <c r="R127"/>
  <c r="R128" s="1"/>
  <c r="Q127"/>
  <c r="Q128" s="1"/>
  <c r="P127"/>
  <c r="P128" s="1"/>
  <c r="O127"/>
  <c r="O128" s="1"/>
  <c r="N127"/>
  <c r="N128" s="1"/>
  <c r="M127"/>
  <c r="M128" s="1"/>
  <c r="L127"/>
  <c r="L128" s="1"/>
  <c r="K127"/>
  <c r="K128" s="1"/>
  <c r="J127"/>
  <c r="J128" s="1"/>
  <c r="I127"/>
  <c r="I128" s="1"/>
  <c r="H127"/>
  <c r="H128" s="1"/>
  <c r="G128"/>
  <c r="G127"/>
  <c r="AV125"/>
  <c r="AV126" s="1"/>
  <c r="AU125"/>
  <c r="AU126" s="1"/>
  <c r="AT125"/>
  <c r="AT126" s="1"/>
  <c r="AS125"/>
  <c r="AS126" s="1"/>
  <c r="AR125"/>
  <c r="AR126" s="1"/>
  <c r="AQ125"/>
  <c r="AQ126" s="1"/>
  <c r="AP125"/>
  <c r="AP126" s="1"/>
  <c r="AO125"/>
  <c r="AO126" s="1"/>
  <c r="AL126"/>
  <c r="AJ126"/>
  <c r="AH126"/>
  <c r="AF126"/>
  <c r="AD126"/>
  <c r="AB126"/>
  <c r="Z126"/>
  <c r="AL125"/>
  <c r="AK125"/>
  <c r="AK126" s="1"/>
  <c r="AJ125"/>
  <c r="AI125"/>
  <c r="AI126" s="1"/>
  <c r="AH125"/>
  <c r="AG125"/>
  <c r="AG126" s="1"/>
  <c r="AF125"/>
  <c r="AE125"/>
  <c r="AE126" s="1"/>
  <c r="AD125"/>
  <c r="AC125"/>
  <c r="AC126" s="1"/>
  <c r="AB125"/>
  <c r="AA125"/>
  <c r="AA126" s="1"/>
  <c r="Z125"/>
  <c r="W125"/>
  <c r="W126" s="1"/>
  <c r="V125"/>
  <c r="V126" s="1"/>
  <c r="U125"/>
  <c r="U126" s="1"/>
  <c r="T125"/>
  <c r="T126" s="1"/>
  <c r="S125"/>
  <c r="S126" s="1"/>
  <c r="R125"/>
  <c r="R126" s="1"/>
  <c r="Q125"/>
  <c r="Q126" s="1"/>
  <c r="P125"/>
  <c r="P126" s="1"/>
  <c r="O125"/>
  <c r="O126" s="1"/>
  <c r="N125"/>
  <c r="N126" s="1"/>
  <c r="M125"/>
  <c r="M126" s="1"/>
  <c r="L125"/>
  <c r="L126" s="1"/>
  <c r="K125"/>
  <c r="K126" s="1"/>
  <c r="J125"/>
  <c r="J126" s="1"/>
  <c r="I125"/>
  <c r="I126" s="1"/>
  <c r="H125"/>
  <c r="H126" s="1"/>
  <c r="G126"/>
  <c r="G125"/>
  <c r="H124"/>
  <c r="G124"/>
  <c r="AV123"/>
  <c r="AU123"/>
  <c r="AT123"/>
  <c r="AS123"/>
  <c r="AR123"/>
  <c r="AQ123"/>
  <c r="AP123"/>
  <c r="AO123"/>
  <c r="AL123"/>
  <c r="AK123"/>
  <c r="AJ123"/>
  <c r="AI123"/>
  <c r="AH123"/>
  <c r="AG123"/>
  <c r="AF123"/>
  <c r="AE123"/>
  <c r="AD123"/>
  <c r="AC123"/>
  <c r="AB123"/>
  <c r="AA123"/>
  <c r="Z123"/>
  <c r="W123"/>
  <c r="V123"/>
  <c r="U123"/>
  <c r="T123"/>
  <c r="S123"/>
  <c r="R123"/>
  <c r="Q123"/>
  <c r="P123"/>
  <c r="O123"/>
  <c r="N123"/>
  <c r="M123"/>
  <c r="L123"/>
  <c r="K123"/>
  <c r="J123"/>
  <c r="I123"/>
  <c r="H123"/>
  <c r="G123"/>
  <c r="AV121"/>
  <c r="AV122" s="1"/>
  <c r="AU121"/>
  <c r="AU122" s="1"/>
  <c r="AT121"/>
  <c r="AT122" s="1"/>
  <c r="AS121"/>
  <c r="AS122" s="1"/>
  <c r="AR121"/>
  <c r="AR122" s="1"/>
  <c r="AQ121"/>
  <c r="AQ122" s="1"/>
  <c r="AP121"/>
  <c r="AP122" s="1"/>
  <c r="AO121"/>
  <c r="AO122" s="1"/>
  <c r="AL121"/>
  <c r="AL122" s="1"/>
  <c r="AK121"/>
  <c r="AK122" s="1"/>
  <c r="AJ121"/>
  <c r="AJ122" s="1"/>
  <c r="AI121"/>
  <c r="AI122" s="1"/>
  <c r="AH121"/>
  <c r="AH122" s="1"/>
  <c r="AG121"/>
  <c r="AG122" s="1"/>
  <c r="AF121"/>
  <c r="AF122" s="1"/>
  <c r="AE121"/>
  <c r="AE122" s="1"/>
  <c r="AD121"/>
  <c r="AD122" s="1"/>
  <c r="AC121"/>
  <c r="AC122" s="1"/>
  <c r="AB121"/>
  <c r="AB122" s="1"/>
  <c r="AA121"/>
  <c r="AA122" s="1"/>
  <c r="Z121"/>
  <c r="Z122" s="1"/>
  <c r="W121"/>
  <c r="W122" s="1"/>
  <c r="V121"/>
  <c r="V122" s="1"/>
  <c r="U121"/>
  <c r="U122" s="1"/>
  <c r="T121"/>
  <c r="T122" s="1"/>
  <c r="S121"/>
  <c r="S122" s="1"/>
  <c r="R121"/>
  <c r="R122" s="1"/>
  <c r="Q121"/>
  <c r="Q122" s="1"/>
  <c r="P121"/>
  <c r="P122" s="1"/>
  <c r="O121"/>
  <c r="O122" s="1"/>
  <c r="N121"/>
  <c r="N122" s="1"/>
  <c r="M121"/>
  <c r="M122" s="1"/>
  <c r="L121"/>
  <c r="L122" s="1"/>
  <c r="K121"/>
  <c r="K122" s="1"/>
  <c r="J121"/>
  <c r="J122" s="1"/>
  <c r="I121"/>
  <c r="I122" s="1"/>
  <c r="H121"/>
  <c r="H122" s="1"/>
  <c r="G122"/>
  <c r="G121"/>
  <c r="I116"/>
  <c r="G116"/>
  <c r="G117"/>
  <c r="G115" s="1"/>
  <c r="G108"/>
  <c r="G107"/>
  <c r="G118"/>
  <c r="AV117"/>
  <c r="AV118" s="1"/>
  <c r="AV116" s="1"/>
  <c r="AU117"/>
  <c r="AU118" s="1"/>
  <c r="AT117"/>
  <c r="AT118" s="1"/>
  <c r="AT116" s="1"/>
  <c r="AS117"/>
  <c r="AS118" s="1"/>
  <c r="AR117"/>
  <c r="AR118" s="1"/>
  <c r="AR116" s="1"/>
  <c r="AQ117"/>
  <c r="AQ118" s="1"/>
  <c r="AP117"/>
  <c r="AP118" s="1"/>
  <c r="AP116" s="1"/>
  <c r="AO117"/>
  <c r="AO118" s="1"/>
  <c r="AK118"/>
  <c r="AI118"/>
  <c r="AG118"/>
  <c r="AE118"/>
  <c r="AC118"/>
  <c r="AA118"/>
  <c r="AL117"/>
  <c r="AL118" s="1"/>
  <c r="AL116" s="1"/>
  <c r="AK117"/>
  <c r="AJ117"/>
  <c r="AJ118" s="1"/>
  <c r="AJ116" s="1"/>
  <c r="AI117"/>
  <c r="AH117"/>
  <c r="AH118" s="1"/>
  <c r="AH116" s="1"/>
  <c r="AG117"/>
  <c r="AF117"/>
  <c r="AF118" s="1"/>
  <c r="AF116" s="1"/>
  <c r="AE117"/>
  <c r="AD117"/>
  <c r="AD118" s="1"/>
  <c r="AD116" s="1"/>
  <c r="AC117"/>
  <c r="AB117"/>
  <c r="AB118" s="1"/>
  <c r="AB116" s="1"/>
  <c r="AA117"/>
  <c r="Z117"/>
  <c r="Z118" s="1"/>
  <c r="Z116" s="1"/>
  <c r="W117"/>
  <c r="W118" s="1"/>
  <c r="W116" s="1"/>
  <c r="V117"/>
  <c r="V118" s="1"/>
  <c r="V116" s="1"/>
  <c r="U117"/>
  <c r="U118" s="1"/>
  <c r="U116" s="1"/>
  <c r="T117"/>
  <c r="T118" s="1"/>
  <c r="T116" s="1"/>
  <c r="S117"/>
  <c r="S118" s="1"/>
  <c r="S116" s="1"/>
  <c r="R117"/>
  <c r="R118" s="1"/>
  <c r="R116" s="1"/>
  <c r="Q117"/>
  <c r="Q118" s="1"/>
  <c r="Q116" s="1"/>
  <c r="P117"/>
  <c r="P118" s="1"/>
  <c r="P116" s="1"/>
  <c r="O117"/>
  <c r="O118" s="1"/>
  <c r="O116" s="1"/>
  <c r="N117"/>
  <c r="N118" s="1"/>
  <c r="N116" s="1"/>
  <c r="M117"/>
  <c r="M118" s="1"/>
  <c r="M116" s="1"/>
  <c r="L117"/>
  <c r="L118" s="1"/>
  <c r="L116" s="1"/>
  <c r="K117"/>
  <c r="K118" s="1"/>
  <c r="K116" s="1"/>
  <c r="J117"/>
  <c r="J118" s="1"/>
  <c r="J116" s="1"/>
  <c r="I117"/>
  <c r="I118" s="1"/>
  <c r="H117"/>
  <c r="H118" s="1"/>
  <c r="H116" s="1"/>
  <c r="AV113"/>
  <c r="AV114" s="1"/>
  <c r="AU113"/>
  <c r="AU114" s="1"/>
  <c r="AT113"/>
  <c r="AT114" s="1"/>
  <c r="AS113"/>
  <c r="AS114" s="1"/>
  <c r="AR113"/>
  <c r="AR114" s="1"/>
  <c r="AQ113"/>
  <c r="AQ114" s="1"/>
  <c r="AP113"/>
  <c r="AP114" s="1"/>
  <c r="AO113"/>
  <c r="AO114" s="1"/>
  <c r="AK114"/>
  <c r="AI114"/>
  <c r="AG114"/>
  <c r="AE114"/>
  <c r="AC114"/>
  <c r="AA114"/>
  <c r="AL113"/>
  <c r="AL114" s="1"/>
  <c r="AK113"/>
  <c r="AJ113"/>
  <c r="AJ114" s="1"/>
  <c r="AI113"/>
  <c r="AH113"/>
  <c r="AH114" s="1"/>
  <c r="AG113"/>
  <c r="AF113"/>
  <c r="AF114" s="1"/>
  <c r="AE113"/>
  <c r="AD113"/>
  <c r="AD114" s="1"/>
  <c r="AC113"/>
  <c r="AB113"/>
  <c r="AB114" s="1"/>
  <c r="AA113"/>
  <c r="Z113"/>
  <c r="Z114" s="1"/>
  <c r="W113"/>
  <c r="W114" s="1"/>
  <c r="V113"/>
  <c r="V114" s="1"/>
  <c r="U113"/>
  <c r="U114" s="1"/>
  <c r="T113"/>
  <c r="T114" s="1"/>
  <c r="S113"/>
  <c r="S114" s="1"/>
  <c r="R113"/>
  <c r="R114" s="1"/>
  <c r="Q113"/>
  <c r="Q114" s="1"/>
  <c r="P113"/>
  <c r="P114" s="1"/>
  <c r="O113"/>
  <c r="O114" s="1"/>
  <c r="N113"/>
  <c r="N114" s="1"/>
  <c r="M113"/>
  <c r="M114" s="1"/>
  <c r="L113"/>
  <c r="L114" s="1"/>
  <c r="K113"/>
  <c r="K114" s="1"/>
  <c r="J113"/>
  <c r="J114" s="1"/>
  <c r="I113"/>
  <c r="I114" s="1"/>
  <c r="H113"/>
  <c r="H114" s="1"/>
  <c r="G114"/>
  <c r="G113"/>
  <c r="AV111"/>
  <c r="AV112" s="1"/>
  <c r="AU111"/>
  <c r="AU112" s="1"/>
  <c r="AT111"/>
  <c r="AT112" s="1"/>
  <c r="AS111"/>
  <c r="AS112" s="1"/>
  <c r="AR111"/>
  <c r="AR112" s="1"/>
  <c r="AQ111"/>
  <c r="AQ112" s="1"/>
  <c r="AP111"/>
  <c r="AP112" s="1"/>
  <c r="AO111"/>
  <c r="AO112" s="1"/>
  <c r="AK112"/>
  <c r="AI112"/>
  <c r="AG112"/>
  <c r="AE112"/>
  <c r="AC112"/>
  <c r="AA112"/>
  <c r="AL111"/>
  <c r="AL112" s="1"/>
  <c r="AK111"/>
  <c r="AJ111"/>
  <c r="AJ112" s="1"/>
  <c r="AI111"/>
  <c r="AH111"/>
  <c r="AH112" s="1"/>
  <c r="AG111"/>
  <c r="AF111"/>
  <c r="AF112" s="1"/>
  <c r="AE111"/>
  <c r="AD111"/>
  <c r="AD112" s="1"/>
  <c r="AC111"/>
  <c r="AB111"/>
  <c r="AB112" s="1"/>
  <c r="AA111"/>
  <c r="Z111"/>
  <c r="Z112" s="1"/>
  <c r="W111"/>
  <c r="W112" s="1"/>
  <c r="V111"/>
  <c r="V112" s="1"/>
  <c r="U111"/>
  <c r="U112" s="1"/>
  <c r="T111"/>
  <c r="T112" s="1"/>
  <c r="S111"/>
  <c r="S112" s="1"/>
  <c r="R111"/>
  <c r="R112" s="1"/>
  <c r="Q111"/>
  <c r="Q112" s="1"/>
  <c r="P111"/>
  <c r="P112" s="1"/>
  <c r="O111"/>
  <c r="O112" s="1"/>
  <c r="N111"/>
  <c r="N112" s="1"/>
  <c r="M111"/>
  <c r="M112" s="1"/>
  <c r="L111"/>
  <c r="L112" s="1"/>
  <c r="K111"/>
  <c r="K112" s="1"/>
  <c r="J111"/>
  <c r="J112" s="1"/>
  <c r="I111"/>
  <c r="I112" s="1"/>
  <c r="H111"/>
  <c r="H112" s="1"/>
  <c r="G112"/>
  <c r="G111"/>
  <c r="AV110"/>
  <c r="AU110"/>
  <c r="AT110"/>
  <c r="AS110"/>
  <c r="AR110"/>
  <c r="AQ110"/>
  <c r="AP110"/>
  <c r="AO110"/>
  <c r="AL110"/>
  <c r="AK110"/>
  <c r="AJ110"/>
  <c r="AI110"/>
  <c r="AH110"/>
  <c r="AG110"/>
  <c r="AF110"/>
  <c r="AE110"/>
  <c r="AD110"/>
  <c r="AC110"/>
  <c r="AB110"/>
  <c r="AA110"/>
  <c r="Z110"/>
  <c r="W110"/>
  <c r="V110"/>
  <c r="U110"/>
  <c r="T110"/>
  <c r="S110"/>
  <c r="R110"/>
  <c r="Q110"/>
  <c r="P110"/>
  <c r="O110"/>
  <c r="N110"/>
  <c r="M110"/>
  <c r="L110"/>
  <c r="K110"/>
  <c r="J110"/>
  <c r="I110"/>
  <c r="H110"/>
  <c r="G110"/>
  <c r="AV109"/>
  <c r="AU109"/>
  <c r="AT109"/>
  <c r="AS109"/>
  <c r="AR109"/>
  <c r="AQ109"/>
  <c r="AP109"/>
  <c r="AO109"/>
  <c r="AL109"/>
  <c r="AK109"/>
  <c r="AJ109"/>
  <c r="AI109"/>
  <c r="AH109"/>
  <c r="AG109"/>
  <c r="AF109"/>
  <c r="AE109"/>
  <c r="AD109"/>
  <c r="AC109"/>
  <c r="AB109"/>
  <c r="AA109"/>
  <c r="Z109"/>
  <c r="W109"/>
  <c r="V109"/>
  <c r="U109"/>
  <c r="T109"/>
  <c r="S109"/>
  <c r="R109"/>
  <c r="Q109"/>
  <c r="P109"/>
  <c r="O109"/>
  <c r="N109"/>
  <c r="M109"/>
  <c r="L109"/>
  <c r="K109"/>
  <c r="K107" s="1"/>
  <c r="K108" s="1"/>
  <c r="J109"/>
  <c r="I109"/>
  <c r="H109"/>
  <c r="G109"/>
  <c r="BJ141"/>
  <c r="BI141"/>
  <c r="G140"/>
  <c r="AT135"/>
  <c r="AJ135"/>
  <c r="M135"/>
  <c r="AU134"/>
  <c r="AU132" s="1"/>
  <c r="AS134"/>
  <c r="AS132" s="1"/>
  <c r="AQ134"/>
  <c r="AQ132" s="1"/>
  <c r="AO134"/>
  <c r="AO132" s="1"/>
  <c r="AK134"/>
  <c r="AK132" s="1"/>
  <c r="AI134"/>
  <c r="AI132" s="1"/>
  <c r="AG134"/>
  <c r="AG132" s="1"/>
  <c r="AE134"/>
  <c r="AE132" s="1"/>
  <c r="AC134"/>
  <c r="AC132" s="1"/>
  <c r="AA134"/>
  <c r="AA132" s="1"/>
  <c r="W134"/>
  <c r="W132" s="1"/>
  <c r="V134"/>
  <c r="V132" s="1"/>
  <c r="U134"/>
  <c r="T134"/>
  <c r="T132" s="1"/>
  <c r="S134"/>
  <c r="S132" s="1"/>
  <c r="R134"/>
  <c r="R132" s="1"/>
  <c r="Q134"/>
  <c r="Q132" s="1"/>
  <c r="P134"/>
  <c r="P132" s="1"/>
  <c r="O134"/>
  <c r="O132" s="1"/>
  <c r="N134"/>
  <c r="N132" s="1"/>
  <c r="M134"/>
  <c r="L134"/>
  <c r="L132" s="1"/>
  <c r="K134"/>
  <c r="K132" s="1"/>
  <c r="J134"/>
  <c r="J132" s="1"/>
  <c r="I134"/>
  <c r="I132" s="1"/>
  <c r="H134"/>
  <c r="H132" s="1"/>
  <c r="U132"/>
  <c r="M132"/>
  <c r="AV131"/>
  <c r="AL131"/>
  <c r="AD131"/>
  <c r="T131"/>
  <c r="L131"/>
  <c r="AN130"/>
  <c r="AM130"/>
  <c r="AN129"/>
  <c r="AM129"/>
  <c r="AV124"/>
  <c r="AU124"/>
  <c r="AT124"/>
  <c r="AS124"/>
  <c r="AR124"/>
  <c r="AQ124"/>
  <c r="AP124"/>
  <c r="AO124"/>
  <c r="AL124"/>
  <c r="AK124"/>
  <c r="AJ124"/>
  <c r="AI124"/>
  <c r="AH124"/>
  <c r="AG124"/>
  <c r="AF124"/>
  <c r="AE124"/>
  <c r="AD124"/>
  <c r="AC124"/>
  <c r="AB124"/>
  <c r="AA124"/>
  <c r="Z124"/>
  <c r="W124"/>
  <c r="V124"/>
  <c r="U124"/>
  <c r="T124"/>
  <c r="S124"/>
  <c r="R124"/>
  <c r="Q124"/>
  <c r="P124"/>
  <c r="O124"/>
  <c r="N124"/>
  <c r="M124"/>
  <c r="L124"/>
  <c r="K124"/>
  <c r="J124"/>
  <c r="I124"/>
  <c r="AV119"/>
  <c r="AU119"/>
  <c r="AT119"/>
  <c r="AS119"/>
  <c r="AR119"/>
  <c r="AQ119"/>
  <c r="AP119"/>
  <c r="AO119"/>
  <c r="AL119"/>
  <c r="AJ119"/>
  <c r="AH119"/>
  <c r="AF119"/>
  <c r="AD119"/>
  <c r="AB119"/>
  <c r="Z119"/>
  <c r="W119"/>
  <c r="V119"/>
  <c r="U119"/>
  <c r="T119"/>
  <c r="S119"/>
  <c r="R119"/>
  <c r="Q119"/>
  <c r="P119"/>
  <c r="O119"/>
  <c r="N119"/>
  <c r="M119"/>
  <c r="L119"/>
  <c r="K119"/>
  <c r="J119"/>
  <c r="I119"/>
  <c r="H119"/>
  <c r="G119"/>
  <c r="AG116"/>
  <c r="AE116"/>
  <c r="AC116"/>
  <c r="AA116"/>
  <c r="AV115"/>
  <c r="AT115"/>
  <c r="AR115"/>
  <c r="AP115"/>
  <c r="AL115"/>
  <c r="AJ115"/>
  <c r="AH115"/>
  <c r="AF115"/>
  <c r="AD115"/>
  <c r="AB115"/>
  <c r="Z115"/>
  <c r="V115"/>
  <c r="T115"/>
  <c r="R115"/>
  <c r="P115"/>
  <c r="N115"/>
  <c r="L115"/>
  <c r="H115"/>
  <c r="AI108"/>
  <c r="AE108"/>
  <c r="AA108"/>
  <c r="AU107"/>
  <c r="AQ107"/>
  <c r="AK107"/>
  <c r="AG107"/>
  <c r="Z107"/>
  <c r="V107"/>
  <c r="V108" s="1"/>
  <c r="T107"/>
  <c r="T108" s="1"/>
  <c r="R107"/>
  <c r="R108" s="1"/>
  <c r="P107"/>
  <c r="P108" s="1"/>
  <c r="N107"/>
  <c r="N108" s="1"/>
  <c r="L107"/>
  <c r="L108" s="1"/>
  <c r="J107"/>
  <c r="J108" s="1"/>
  <c r="H107"/>
  <c r="H108" s="1"/>
  <c r="AP135" l="1"/>
  <c r="AP136"/>
  <c r="AO136"/>
  <c r="AE135"/>
  <c r="K135"/>
  <c r="U135"/>
  <c r="AO130"/>
  <c r="AC135"/>
  <c r="AA119"/>
  <c r="AC119"/>
  <c r="AE119"/>
  <c r="AG119"/>
  <c r="AI119"/>
  <c r="AK119"/>
  <c r="AO120"/>
  <c r="AQ120"/>
  <c r="AS120"/>
  <c r="AU120"/>
  <c r="AP120"/>
  <c r="AR120"/>
  <c r="AT120"/>
  <c r="AV120"/>
  <c r="AL120"/>
  <c r="Z120"/>
  <c r="AB120"/>
  <c r="AD120"/>
  <c r="AF120"/>
  <c r="AH120"/>
  <c r="AJ120"/>
  <c r="AA120"/>
  <c r="AC120"/>
  <c r="AE120"/>
  <c r="AG120"/>
  <c r="AI120"/>
  <c r="AK120"/>
  <c r="H120"/>
  <c r="J120"/>
  <c r="L120"/>
  <c r="N120"/>
  <c r="P120"/>
  <c r="R120"/>
  <c r="T120"/>
  <c r="V120"/>
  <c r="I120"/>
  <c r="K120"/>
  <c r="M120"/>
  <c r="O120"/>
  <c r="Q120"/>
  <c r="S120"/>
  <c r="U120"/>
  <c r="W120"/>
  <c r="AO108"/>
  <c r="AQ108"/>
  <c r="AS108"/>
  <c r="AU108"/>
  <c r="AC108"/>
  <c r="AG108"/>
  <c r="AK108"/>
  <c r="AC107"/>
  <c r="J115"/>
  <c r="BJ123"/>
  <c r="BJ125"/>
  <c r="BJ127"/>
  <c r="H131"/>
  <c r="P131"/>
  <c r="Z131"/>
  <c r="AH131"/>
  <c r="AR131"/>
  <c r="H135"/>
  <c r="L135"/>
  <c r="L129" s="1"/>
  <c r="Q135"/>
  <c r="Z135"/>
  <c r="AD135"/>
  <c r="AD129" s="1"/>
  <c r="AH135"/>
  <c r="AL135"/>
  <c r="AL129" s="1"/>
  <c r="AR135"/>
  <c r="AV135"/>
  <c r="AV129" s="1"/>
  <c r="I136"/>
  <c r="K136"/>
  <c r="K130" s="1"/>
  <c r="M136"/>
  <c r="O136"/>
  <c r="O130" s="1"/>
  <c r="Q136"/>
  <c r="S136"/>
  <c r="S130" s="1"/>
  <c r="U136"/>
  <c r="U130" s="1"/>
  <c r="W136"/>
  <c r="W130" s="1"/>
  <c r="AA136"/>
  <c r="AA130" s="1"/>
  <c r="AC136"/>
  <c r="AE136"/>
  <c r="AE130" s="1"/>
  <c r="AG136"/>
  <c r="AI136"/>
  <c r="AI130" s="1"/>
  <c r="AK136"/>
  <c r="AQ136"/>
  <c r="AS136"/>
  <c r="AS130" s="1"/>
  <c r="AU136"/>
  <c r="I107"/>
  <c r="I108" s="1"/>
  <c r="M107"/>
  <c r="M108" s="1"/>
  <c r="O107"/>
  <c r="O108" s="1"/>
  <c r="Q107"/>
  <c r="Q108" s="1"/>
  <c r="S107"/>
  <c r="S108" s="1"/>
  <c r="U107"/>
  <c r="U108" s="1"/>
  <c r="W107"/>
  <c r="W108" s="1"/>
  <c r="AA107"/>
  <c r="AE107"/>
  <c r="AI107"/>
  <c r="AO107"/>
  <c r="AS107"/>
  <c r="J131"/>
  <c r="N131"/>
  <c r="R131"/>
  <c r="V131"/>
  <c r="AB131"/>
  <c r="AF131"/>
  <c r="AJ131"/>
  <c r="AJ129" s="1"/>
  <c r="AP131"/>
  <c r="AT131"/>
  <c r="AT129" s="1"/>
  <c r="M130"/>
  <c r="I130"/>
  <c r="Q130"/>
  <c r="AC130"/>
  <c r="AG130"/>
  <c r="G135"/>
  <c r="G129" s="1"/>
  <c r="I135"/>
  <c r="O135"/>
  <c r="S135"/>
  <c r="W135"/>
  <c r="AA135"/>
  <c r="AG135"/>
  <c r="AI135"/>
  <c r="AK135"/>
  <c r="AO135"/>
  <c r="AQ135"/>
  <c r="AS135"/>
  <c r="AU135"/>
  <c r="N135"/>
  <c r="V135"/>
  <c r="AF135"/>
  <c r="AB107"/>
  <c r="AD107"/>
  <c r="AF107"/>
  <c r="AH107"/>
  <c r="AJ107"/>
  <c r="AL107"/>
  <c r="AP107"/>
  <c r="AR107"/>
  <c r="AT107"/>
  <c r="AV107"/>
  <c r="AI116"/>
  <c r="AI115"/>
  <c r="AK116"/>
  <c r="AK115"/>
  <c r="AO116"/>
  <c r="AO115"/>
  <c r="AQ116"/>
  <c r="AQ115"/>
  <c r="AS116"/>
  <c r="AS115"/>
  <c r="AU116"/>
  <c r="AU115"/>
  <c r="I115"/>
  <c r="K115"/>
  <c r="M115"/>
  <c r="O115"/>
  <c r="Q115"/>
  <c r="S115"/>
  <c r="U115"/>
  <c r="W115"/>
  <c r="AA115"/>
  <c r="AC115"/>
  <c r="AE115"/>
  <c r="AG115"/>
  <c r="AK130"/>
  <c r="AQ130"/>
  <c r="AU130"/>
  <c r="AJ136"/>
  <c r="AJ130" s="1"/>
  <c r="AT136"/>
  <c r="V136"/>
  <c r="V130" s="1"/>
  <c r="I131"/>
  <c r="K131"/>
  <c r="K129" s="1"/>
  <c r="M131"/>
  <c r="M129" s="1"/>
  <c r="O131"/>
  <c r="O129" s="1"/>
  <c r="Q131"/>
  <c r="S131"/>
  <c r="U131"/>
  <c r="U129" s="1"/>
  <c r="W131"/>
  <c r="W129" s="1"/>
  <c r="AA131"/>
  <c r="AA129" s="1"/>
  <c r="AC131"/>
  <c r="AC129" s="1"/>
  <c r="AE131"/>
  <c r="AG131"/>
  <c r="AG129" s="1"/>
  <c r="AI131"/>
  <c r="AI129" s="1"/>
  <c r="AK131"/>
  <c r="AK129" s="1"/>
  <c r="AO131"/>
  <c r="AO129" s="1"/>
  <c r="AQ131"/>
  <c r="AQ129" s="1"/>
  <c r="AS131"/>
  <c r="AS129" s="1"/>
  <c r="AU131"/>
  <c r="AU129" s="1"/>
  <c r="AP130"/>
  <c r="J135"/>
  <c r="P135"/>
  <c r="P129" s="1"/>
  <c r="R135"/>
  <c r="T135"/>
  <c r="T129" s="1"/>
  <c r="AB135"/>
  <c r="J136"/>
  <c r="J130" s="1"/>
  <c r="N136"/>
  <c r="N130" s="1"/>
  <c r="R136"/>
  <c r="R130" s="1"/>
  <c r="AB136"/>
  <c r="AB130" s="1"/>
  <c r="AF136"/>
  <c r="AF130" s="1"/>
  <c r="BJ117"/>
  <c r="BJ115" s="1"/>
  <c r="BJ113"/>
  <c r="Z108"/>
  <c r="BJ109"/>
  <c r="AD108"/>
  <c r="AH108"/>
  <c r="AL108"/>
  <c r="AR108"/>
  <c r="AV108"/>
  <c r="BI117"/>
  <c r="BI115" s="1"/>
  <c r="BJ121"/>
  <c r="G120"/>
  <c r="AF108"/>
  <c r="AJ108"/>
  <c r="AP108"/>
  <c r="AT108"/>
  <c r="BI121"/>
  <c r="BI123"/>
  <c r="BI125"/>
  <c r="BI127"/>
  <c r="BI133"/>
  <c r="BI131" s="1"/>
  <c r="BJ137"/>
  <c r="G136"/>
  <c r="AT130"/>
  <c r="H136"/>
  <c r="H130" s="1"/>
  <c r="L136"/>
  <c r="L130" s="1"/>
  <c r="P136"/>
  <c r="P130" s="1"/>
  <c r="T136"/>
  <c r="T130" s="1"/>
  <c r="Z136"/>
  <c r="Z130" s="1"/>
  <c r="AD136"/>
  <c r="AD130" s="1"/>
  <c r="AH136"/>
  <c r="AH130" s="1"/>
  <c r="AL136"/>
  <c r="AL130" s="1"/>
  <c r="AR136"/>
  <c r="AR130" s="1"/>
  <c r="AV136"/>
  <c r="AV130" s="1"/>
  <c r="BJ139"/>
  <c r="BI137"/>
  <c r="BI139"/>
  <c r="AP129" l="1"/>
  <c r="AE129"/>
  <c r="Q129"/>
  <c r="I129"/>
  <c r="S129"/>
  <c r="AB129"/>
  <c r="R129"/>
  <c r="J129"/>
  <c r="BJ119"/>
  <c r="AH129"/>
  <c r="AR129"/>
  <c r="Z129"/>
  <c r="H129"/>
  <c r="BI144"/>
  <c r="AF129"/>
  <c r="V129"/>
  <c r="N129"/>
  <c r="BJ111"/>
  <c r="BI135"/>
  <c r="BI129"/>
  <c r="BJ135"/>
  <c r="BJ133"/>
  <c r="BJ131" s="1"/>
  <c r="G132"/>
  <c r="G130" s="1"/>
  <c r="G145" s="1"/>
  <c r="BI119"/>
  <c r="AB108"/>
  <c r="BI145" l="1"/>
  <c r="G146"/>
  <c r="BI146" s="1"/>
  <c r="BJ129"/>
  <c r="AC30" i="15" l="1"/>
  <c r="AJ34" i="14"/>
  <c r="AK34"/>
  <c r="AL34"/>
  <c r="AM34"/>
  <c r="AN34"/>
  <c r="AO34"/>
  <c r="AP34"/>
  <c r="AQ34"/>
  <c r="AR34"/>
  <c r="AS34"/>
  <c r="AT34"/>
  <c r="AU34"/>
  <c r="AV34"/>
  <c r="AW34"/>
  <c r="AX34"/>
  <c r="AY34"/>
  <c r="AZ34"/>
  <c r="AI34"/>
  <c r="AE34"/>
  <c r="AF34"/>
  <c r="AD34"/>
  <c r="AC34"/>
  <c r="E20" l="1"/>
  <c r="G20"/>
  <c r="H34" i="13"/>
  <c r="F34"/>
  <c r="G27" i="14"/>
  <c r="E27"/>
  <c r="D20" l="1"/>
  <c r="E34" i="13"/>
  <c r="D27" i="14"/>
  <c r="AR131" i="12" l="1"/>
  <c r="AU131" s="1"/>
  <c r="AR108"/>
  <c r="AR107"/>
  <c r="AR106" l="1"/>
  <c r="J40" i="2"/>
  <c r="AL150" i="12" l="1"/>
  <c r="AL151"/>
  <c r="CG55" l="1"/>
  <c r="CE55"/>
  <c r="CC55"/>
  <c r="CA55"/>
  <c r="BY55"/>
  <c r="BW55"/>
  <c r="BU55"/>
  <c r="BQ55"/>
  <c r="BS55" s="1"/>
  <c r="BM55"/>
  <c r="CH55" s="1"/>
  <c r="BI55"/>
  <c r="BK55" s="1"/>
  <c r="CG54"/>
  <c r="CE54"/>
  <c r="CC54"/>
  <c r="CA54"/>
  <c r="BY54"/>
  <c r="BW54"/>
  <c r="BU54"/>
  <c r="BQ54"/>
  <c r="BS54" s="1"/>
  <c r="BM54"/>
  <c r="BI54"/>
  <c r="BK54" s="1"/>
  <c r="CG53"/>
  <c r="CE53"/>
  <c r="CC53"/>
  <c r="CA53"/>
  <c r="BY53"/>
  <c r="BW53"/>
  <c r="BU53"/>
  <c r="BQ53"/>
  <c r="BS53" s="1"/>
  <c r="BM53"/>
  <c r="BI53"/>
  <c r="BK53" s="1"/>
  <c r="CG52"/>
  <c r="CG56" s="1"/>
  <c r="CE52"/>
  <c r="CE56" s="1"/>
  <c r="CC52"/>
  <c r="CC56" s="1"/>
  <c r="CA52"/>
  <c r="CA56" s="1"/>
  <c r="BY52"/>
  <c r="BY56" s="1"/>
  <c r="BW52"/>
  <c r="BW56" s="1"/>
  <c r="BU52"/>
  <c r="BU56" s="1"/>
  <c r="BQ52"/>
  <c r="BS52" s="1"/>
  <c r="BS56" s="1"/>
  <c r="BM52"/>
  <c r="BI52"/>
  <c r="BK52" s="1"/>
  <c r="BK56" s="1"/>
  <c r="CH52" l="1"/>
  <c r="CH54"/>
  <c r="CH53"/>
  <c r="BI56"/>
  <c r="BM56"/>
  <c r="BQ56"/>
  <c r="BO52"/>
  <c r="BO53"/>
  <c r="BO54"/>
  <c r="BO55"/>
  <c r="CH56" l="1"/>
  <c r="BO56"/>
  <c r="AU48" i="15" l="1"/>
  <c r="AU47"/>
  <c r="AU46"/>
  <c r="AU41"/>
  <c r="AU40"/>
  <c r="AU39"/>
  <c r="AK30"/>
  <c r="AJ30"/>
  <c r="AI30"/>
  <c r="AH30"/>
  <c r="AG30"/>
  <c r="AF30"/>
  <c r="AE30"/>
  <c r="AD30"/>
  <c r="V30"/>
  <c r="U30"/>
  <c r="T30"/>
  <c r="S30"/>
  <c r="R30"/>
  <c r="Q30"/>
  <c r="P30"/>
  <c r="O30"/>
  <c r="N30"/>
  <c r="M30"/>
  <c r="L30"/>
  <c r="K30"/>
  <c r="J30"/>
  <c r="G29"/>
  <c r="E29"/>
  <c r="G28"/>
  <c r="E28"/>
  <c r="D28" s="1"/>
  <c r="G27"/>
  <c r="E27"/>
  <c r="G26"/>
  <c r="E26"/>
  <c r="G25"/>
  <c r="E25"/>
  <c r="G24"/>
  <c r="E24"/>
  <c r="G23"/>
  <c r="E23"/>
  <c r="D23" s="1"/>
  <c r="G22"/>
  <c r="E22"/>
  <c r="G21"/>
  <c r="E21"/>
  <c r="G20"/>
  <c r="E20"/>
  <c r="G19"/>
  <c r="E19"/>
  <c r="D19" s="1"/>
  <c r="G18"/>
  <c r="E18"/>
  <c r="D18" s="1"/>
  <c r="G17"/>
  <c r="E17"/>
  <c r="AK45" i="14"/>
  <c r="AK44"/>
  <c r="AK43"/>
  <c r="V34"/>
  <c r="U34"/>
  <c r="T34"/>
  <c r="S34"/>
  <c r="R34"/>
  <c r="Q34"/>
  <c r="P34"/>
  <c r="O34"/>
  <c r="N34"/>
  <c r="M34"/>
  <c r="L34"/>
  <c r="K34"/>
  <c r="J34"/>
  <c r="E33"/>
  <c r="G32"/>
  <c r="E32"/>
  <c r="G31"/>
  <c r="E31"/>
  <c r="G30"/>
  <c r="E30"/>
  <c r="G29"/>
  <c r="E29"/>
  <c r="G28"/>
  <c r="E28"/>
  <c r="G26"/>
  <c r="E26"/>
  <c r="G25"/>
  <c r="E25"/>
  <c r="G24"/>
  <c r="E24"/>
  <c r="G23"/>
  <c r="E23"/>
  <c r="G22"/>
  <c r="E22"/>
  <c r="G21"/>
  <c r="E21"/>
  <c r="G19"/>
  <c r="E19"/>
  <c r="G18"/>
  <c r="E18"/>
  <c r="G17"/>
  <c r="E17"/>
  <c r="G16"/>
  <c r="E16"/>
  <c r="D22" i="15" l="1"/>
  <c r="D24"/>
  <c r="D26"/>
  <c r="D20"/>
  <c r="D28" i="14"/>
  <c r="D16"/>
  <c r="D24"/>
  <c r="D31"/>
  <c r="D22"/>
  <c r="D23"/>
  <c r="D30"/>
  <c r="D32"/>
  <c r="D33"/>
  <c r="D26"/>
  <c r="D18"/>
  <c r="G30" i="15"/>
  <c r="D27"/>
  <c r="D19" i="14"/>
  <c r="G34"/>
  <c r="E30" i="15"/>
  <c r="D17"/>
  <c r="D21"/>
  <c r="D25"/>
  <c r="D29"/>
  <c r="E34" i="14"/>
  <c r="D17"/>
  <c r="D21"/>
  <c r="D25"/>
  <c r="D29"/>
  <c r="AZ39" i="13"/>
  <c r="AY39"/>
  <c r="AX39"/>
  <c r="AW39"/>
  <c r="AV39"/>
  <c r="AU39"/>
  <c r="AT39"/>
  <c r="AS39"/>
  <c r="AP39"/>
  <c r="AO39"/>
  <c r="AN39"/>
  <c r="AM39"/>
  <c r="AL39"/>
  <c r="AK39"/>
  <c r="AJ39"/>
  <c r="AI39"/>
  <c r="AH39"/>
  <c r="AG39"/>
  <c r="AF39"/>
  <c r="AE39"/>
  <c r="AD39"/>
  <c r="AA39"/>
  <c r="Z39"/>
  <c r="Y39"/>
  <c r="X39"/>
  <c r="W39"/>
  <c r="V39"/>
  <c r="U39"/>
  <c r="T39"/>
  <c r="S39"/>
  <c r="R39"/>
  <c r="Q39"/>
  <c r="P39"/>
  <c r="O39"/>
  <c r="N39"/>
  <c r="M39"/>
  <c r="L39"/>
  <c r="K39"/>
  <c r="H38"/>
  <c r="F38"/>
  <c r="H37"/>
  <c r="F37"/>
  <c r="H36"/>
  <c r="F36"/>
  <c r="H35"/>
  <c r="F35"/>
  <c r="H33"/>
  <c r="F33"/>
  <c r="H32"/>
  <c r="F32"/>
  <c r="H31"/>
  <c r="F31"/>
  <c r="H30"/>
  <c r="F30"/>
  <c r="H29"/>
  <c r="F29"/>
  <c r="H28"/>
  <c r="F28"/>
  <c r="H27"/>
  <c r="F27"/>
  <c r="E27" s="1"/>
  <c r="H26"/>
  <c r="F26"/>
  <c r="H25"/>
  <c r="F25"/>
  <c r="H24"/>
  <c r="F24"/>
  <c r="H23"/>
  <c r="F23"/>
  <c r="H22"/>
  <c r="F22"/>
  <c r="H21"/>
  <c r="F21"/>
  <c r="E22" l="1"/>
  <c r="E31"/>
  <c r="E35"/>
  <c r="E21"/>
  <c r="E23"/>
  <c r="E29"/>
  <c r="E33"/>
  <c r="E37"/>
  <c r="E38"/>
  <c r="E28"/>
  <c r="D30" i="15"/>
  <c r="D34" i="14"/>
  <c r="E36" i="13"/>
  <c r="E32"/>
  <c r="E26"/>
  <c r="E25"/>
  <c r="E30"/>
  <c r="F39"/>
  <c r="E24"/>
  <c r="H39"/>
  <c r="BY176" i="12"/>
  <c r="BV176"/>
  <c r="BS176"/>
  <c r="BP176"/>
  <c r="BM176"/>
  <c r="BJ176"/>
  <c r="BG176"/>
  <c r="BD176"/>
  <c r="BY175"/>
  <c r="BV175"/>
  <c r="BS175"/>
  <c r="BP175"/>
  <c r="BM175"/>
  <c r="BJ175"/>
  <c r="BG175"/>
  <c r="BD175"/>
  <c r="BY174"/>
  <c r="BV174"/>
  <c r="BS174"/>
  <c r="BP174"/>
  <c r="BM174"/>
  <c r="BJ174"/>
  <c r="BG174"/>
  <c r="BD174"/>
  <c r="AR167"/>
  <c r="AR166"/>
  <c r="AR165"/>
  <c r="AR164"/>
  <c r="AR163"/>
  <c r="BA159"/>
  <c r="BA161" s="1"/>
  <c r="AR157"/>
  <c r="AU157" s="1"/>
  <c r="AR156"/>
  <c r="AU156" s="1"/>
  <c r="AR155"/>
  <c r="AR154"/>
  <c r="BV153"/>
  <c r="BV152" s="1"/>
  <c r="BS153"/>
  <c r="BS152" s="1"/>
  <c r="AX153"/>
  <c r="AX152" s="1"/>
  <c r="BY152"/>
  <c r="BP152"/>
  <c r="BM152"/>
  <c r="BJ152"/>
  <c r="BG152"/>
  <c r="BD152"/>
  <c r="BA152"/>
  <c r="AR149"/>
  <c r="AR148"/>
  <c r="AU148" s="1"/>
  <c r="AR147"/>
  <c r="AR146"/>
  <c r="AU146" s="1"/>
  <c r="AR145"/>
  <c r="AU145" s="1"/>
  <c r="AR144"/>
  <c r="AU144" s="1"/>
  <c r="AR143"/>
  <c r="AU143" s="1"/>
  <c r="AR142"/>
  <c r="AU142" s="1"/>
  <c r="AR141"/>
  <c r="AU141" s="1"/>
  <c r="AR140"/>
  <c r="AU140" s="1"/>
  <c r="AR139"/>
  <c r="AR138"/>
  <c r="AU138" s="1"/>
  <c r="AR137"/>
  <c r="AR136"/>
  <c r="BP135"/>
  <c r="BP134" s="1"/>
  <c r="BM135"/>
  <c r="BM134" s="1"/>
  <c r="BJ135"/>
  <c r="BJ134" s="1"/>
  <c r="BG124"/>
  <c r="AX135"/>
  <c r="AX134" s="1"/>
  <c r="AL131"/>
  <c r="AR130"/>
  <c r="AU130" s="1"/>
  <c r="AR129"/>
  <c r="AR128"/>
  <c r="AR127"/>
  <c r="AU127" s="1"/>
  <c r="BY126"/>
  <c r="BY125" s="1"/>
  <c r="BV126"/>
  <c r="BV125" s="1"/>
  <c r="BS126"/>
  <c r="BS125" s="1"/>
  <c r="BP126"/>
  <c r="BP125" s="1"/>
  <c r="BM126"/>
  <c r="BM125" s="1"/>
  <c r="AX126"/>
  <c r="BG125"/>
  <c r="BD125"/>
  <c r="BA125"/>
  <c r="AR123"/>
  <c r="AU123" s="1"/>
  <c r="AR122"/>
  <c r="AR121"/>
  <c r="AR120"/>
  <c r="AR119"/>
  <c r="AR118"/>
  <c r="AR117"/>
  <c r="AL117" s="1"/>
  <c r="AR116"/>
  <c r="AR115"/>
  <c r="AR114"/>
  <c r="AR113"/>
  <c r="AU113" s="1"/>
  <c r="AR112"/>
  <c r="AU112" s="1"/>
  <c r="AR111"/>
  <c r="AU111" s="1"/>
  <c r="BY110"/>
  <c r="BV110"/>
  <c r="BS110"/>
  <c r="BP110"/>
  <c r="BM110"/>
  <c r="BJ110"/>
  <c r="BG110"/>
  <c r="BD110"/>
  <c r="AX110"/>
  <c r="AU108"/>
  <c r="AL108"/>
  <c r="AU107"/>
  <c r="AL107"/>
  <c r="BY106"/>
  <c r="BV106"/>
  <c r="BS106"/>
  <c r="BP106"/>
  <c r="BM106"/>
  <c r="BJ106"/>
  <c r="BG106"/>
  <c r="BD106"/>
  <c r="BA106"/>
  <c r="AX106"/>
  <c r="AR105"/>
  <c r="AU105" s="1"/>
  <c r="AR104"/>
  <c r="AU104" s="1"/>
  <c r="AR103"/>
  <c r="AR101"/>
  <c r="AR100"/>
  <c r="AR99"/>
  <c r="AR98"/>
  <c r="AU98" s="1"/>
  <c r="BY97"/>
  <c r="BV97"/>
  <c r="BS97"/>
  <c r="BP97"/>
  <c r="BM97"/>
  <c r="BJ97"/>
  <c r="AX97"/>
  <c r="AR94"/>
  <c r="AR93"/>
  <c r="AR92"/>
  <c r="BG91"/>
  <c r="BD91"/>
  <c r="AX91"/>
  <c r="AR90"/>
  <c r="AU90" s="1"/>
  <c r="AR89"/>
  <c r="AR88"/>
  <c r="AR87"/>
  <c r="AR86"/>
  <c r="AR85"/>
  <c r="AU85" s="1"/>
  <c r="AR84"/>
  <c r="AU84" s="1"/>
  <c r="AR83"/>
  <c r="AU83" s="1"/>
  <c r="AR82"/>
  <c r="AU82" s="1"/>
  <c r="AR81"/>
  <c r="AU81" s="1"/>
  <c r="AR80"/>
  <c r="AU80" s="1"/>
  <c r="AR79"/>
  <c r="AU79" s="1"/>
  <c r="BG78"/>
  <c r="BG95" s="1"/>
  <c r="BD78"/>
  <c r="AX78"/>
  <c r="AX95" s="1"/>
  <c r="BD124" l="1"/>
  <c r="AL139"/>
  <c r="AU139"/>
  <c r="AL149"/>
  <c r="AU149"/>
  <c r="E39" i="13"/>
  <c r="AR78" i="12"/>
  <c r="AL113"/>
  <c r="BV124"/>
  <c r="BG109"/>
  <c r="BG159" s="1"/>
  <c r="AL82"/>
  <c r="AL84"/>
  <c r="AL90"/>
  <c r="AL98"/>
  <c r="AL103"/>
  <c r="AL105"/>
  <c r="AL106"/>
  <c r="AU106"/>
  <c r="BD109"/>
  <c r="BV109"/>
  <c r="BV159" s="1"/>
  <c r="AL79"/>
  <c r="AL81"/>
  <c r="AL85"/>
  <c r="AL104"/>
  <c r="AR110"/>
  <c r="AL112"/>
  <c r="AL123"/>
  <c r="AL130"/>
  <c r="AL140"/>
  <c r="AL142"/>
  <c r="AL144"/>
  <c r="AL146"/>
  <c r="AL148"/>
  <c r="AL155"/>
  <c r="AL157"/>
  <c r="AU153"/>
  <c r="AU152" s="1"/>
  <c r="BP124"/>
  <c r="BP109" s="1"/>
  <c r="BP161" s="1"/>
  <c r="BJ124"/>
  <c r="BJ109" s="1"/>
  <c r="BJ159" s="1"/>
  <c r="AL141"/>
  <c r="AL143"/>
  <c r="AL145"/>
  <c r="AL147"/>
  <c r="AR153"/>
  <c r="AR152" s="1"/>
  <c r="AL154"/>
  <c r="AL156"/>
  <c r="AL111"/>
  <c r="AL118"/>
  <c r="AU129"/>
  <c r="AL129"/>
  <c r="AU136"/>
  <c r="AL138"/>
  <c r="BD95"/>
  <c r="BD161" s="1"/>
  <c r="AL80"/>
  <c r="AL83"/>
  <c r="AU86"/>
  <c r="AL86"/>
  <c r="AU87"/>
  <c r="AL87"/>
  <c r="AU88"/>
  <c r="AL88"/>
  <c r="AU89"/>
  <c r="AL89"/>
  <c r="AU92"/>
  <c r="AR91"/>
  <c r="AU93"/>
  <c r="AL93"/>
  <c r="AU94"/>
  <c r="AL94"/>
  <c r="AU99"/>
  <c r="AL99"/>
  <c r="AR97"/>
  <c r="AU100"/>
  <c r="AU101"/>
  <c r="AL101"/>
  <c r="AO106"/>
  <c r="AU114"/>
  <c r="AL114"/>
  <c r="AU115"/>
  <c r="AL115"/>
  <c r="AU116"/>
  <c r="AL116"/>
  <c r="AX124"/>
  <c r="AX109" s="1"/>
  <c r="AX125"/>
  <c r="BM124"/>
  <c r="BM109" s="1"/>
  <c r="BM161" s="1"/>
  <c r="BS124"/>
  <c r="BS109" s="1"/>
  <c r="BY124"/>
  <c r="BY109" s="1"/>
  <c r="AL128"/>
  <c r="AR126"/>
  <c r="AR125" s="1"/>
  <c r="AR134"/>
  <c r="AL137"/>
  <c r="BD159"/>
  <c r="AU119"/>
  <c r="AL119"/>
  <c r="AL120"/>
  <c r="AU121"/>
  <c r="AL121"/>
  <c r="AU122"/>
  <c r="AL122"/>
  <c r="AL127"/>
  <c r="H63" i="7"/>
  <c r="H46"/>
  <c r="H35"/>
  <c r="H34" s="1"/>
  <c r="H3"/>
  <c r="H31"/>
  <c r="H27"/>
  <c r="H13"/>
  <c r="H9"/>
  <c r="AD40" i="2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AW40"/>
  <c r="AX40"/>
  <c r="AC40"/>
  <c r="K40"/>
  <c r="L40"/>
  <c r="M40"/>
  <c r="N40"/>
  <c r="O40"/>
  <c r="P40"/>
  <c r="Q40"/>
  <c r="R40"/>
  <c r="S40"/>
  <c r="T40"/>
  <c r="U40"/>
  <c r="V40"/>
  <c r="W40"/>
  <c r="X40"/>
  <c r="Y40"/>
  <c r="Z40"/>
  <c r="AO153" i="12" l="1"/>
  <c r="AO152" s="1"/>
  <c r="BP159"/>
  <c r="BV161"/>
  <c r="AR95"/>
  <c r="BG161"/>
  <c r="BD162" s="1"/>
  <c r="BD160"/>
  <c r="AU126"/>
  <c r="AU125" s="1"/>
  <c r="BJ161"/>
  <c r="BJ162" s="1"/>
  <c r="AL78"/>
  <c r="AU110"/>
  <c r="AU78"/>
  <c r="AL153"/>
  <c r="AL152" s="1"/>
  <c r="AR124"/>
  <c r="AR159" s="1"/>
  <c r="AX161"/>
  <c r="AF179" s="1"/>
  <c r="AX159"/>
  <c r="BY161"/>
  <c r="BY159"/>
  <c r="BV160" s="1"/>
  <c r="BS159"/>
  <c r="BP160" s="1"/>
  <c r="BS161"/>
  <c r="BM159"/>
  <c r="BJ160" s="1"/>
  <c r="AL126"/>
  <c r="AL125" s="1"/>
  <c r="AO97"/>
  <c r="AL100"/>
  <c r="AL97" s="1"/>
  <c r="AU97"/>
  <c r="AU91"/>
  <c r="AO135"/>
  <c r="AO134" s="1"/>
  <c r="AL136"/>
  <c r="AL135" s="1"/>
  <c r="AL134" s="1"/>
  <c r="AO110"/>
  <c r="AO91"/>
  <c r="AL92"/>
  <c r="AL91" s="1"/>
  <c r="AO78"/>
  <c r="AU135"/>
  <c r="AU134" s="1"/>
  <c r="AL110"/>
  <c r="H24" i="7"/>
  <c r="H12" s="1"/>
  <c r="H2" s="1"/>
  <c r="AU95" i="12" l="1"/>
  <c r="BP162"/>
  <c r="AO124"/>
  <c r="AO109" s="1"/>
  <c r="BV162"/>
  <c r="AR161"/>
  <c r="AU124"/>
  <c r="AU109" s="1"/>
  <c r="AL95"/>
  <c r="AO95"/>
  <c r="AL124"/>
  <c r="AL109" s="1"/>
  <c r="AU161" l="1"/>
  <c r="AO159"/>
  <c r="AO161"/>
  <c r="AU159"/>
  <c r="AL159"/>
  <c r="AL161"/>
  <c r="G39" i="2" l="1"/>
  <c r="G38"/>
  <c r="G37"/>
  <c r="G35"/>
  <c r="G34"/>
  <c r="G33"/>
  <c r="G32"/>
  <c r="G31"/>
  <c r="G30"/>
  <c r="G29"/>
  <c r="G28"/>
  <c r="G27"/>
  <c r="G26"/>
  <c r="G25"/>
  <c r="G24"/>
  <c r="E35"/>
  <c r="E34"/>
  <c r="E33"/>
  <c r="E32"/>
  <c r="E31"/>
  <c r="E30"/>
  <c r="E29"/>
  <c r="E28"/>
  <c r="D28" s="1"/>
  <c r="E27"/>
  <c r="E26"/>
  <c r="E25"/>
  <c r="E24"/>
  <c r="D24" s="1"/>
  <c r="E39"/>
  <c r="E38"/>
  <c r="E37"/>
  <c r="D37"/>
  <c r="D25"/>
  <c r="D27"/>
  <c r="D29"/>
  <c r="D30"/>
  <c r="D31"/>
  <c r="D34"/>
  <c r="H66" i="3"/>
  <c r="H67" s="1"/>
  <c r="I66"/>
  <c r="I67" s="1"/>
  <c r="J66"/>
  <c r="J67" s="1"/>
  <c r="K66"/>
  <c r="K67" s="1"/>
  <c r="L66"/>
  <c r="L67" s="1"/>
  <c r="M66"/>
  <c r="M67" s="1"/>
  <c r="N66"/>
  <c r="N67" s="1"/>
  <c r="O66"/>
  <c r="O67" s="1"/>
  <c r="P66"/>
  <c r="P67" s="1"/>
  <c r="Q66"/>
  <c r="Q67" s="1"/>
  <c r="R66"/>
  <c r="R67" s="1"/>
  <c r="S66"/>
  <c r="S67" s="1"/>
  <c r="T66"/>
  <c r="T67" s="1"/>
  <c r="U66"/>
  <c r="U67" s="1"/>
  <c r="V66"/>
  <c r="V67" s="1"/>
  <c r="W66"/>
  <c r="W67" s="1"/>
  <c r="Z66"/>
  <c r="Z67" s="1"/>
  <c r="AA66"/>
  <c r="AA67" s="1"/>
  <c r="AB66"/>
  <c r="AB67" s="1"/>
  <c r="AC66"/>
  <c r="AC67" s="1"/>
  <c r="AD66"/>
  <c r="AD67" s="1"/>
  <c r="AE66"/>
  <c r="AE67" s="1"/>
  <c r="AF66"/>
  <c r="AF67" s="1"/>
  <c r="AG66"/>
  <c r="AG67" s="1"/>
  <c r="AH66"/>
  <c r="AH67" s="1"/>
  <c r="AI66"/>
  <c r="AI67" s="1"/>
  <c r="AJ66"/>
  <c r="AJ67" s="1"/>
  <c r="AK66"/>
  <c r="AK67" s="1"/>
  <c r="AL66"/>
  <c r="AL67" s="1"/>
  <c r="AM66"/>
  <c r="AM67" s="1"/>
  <c r="AN66"/>
  <c r="AN67" s="1"/>
  <c r="AO66"/>
  <c r="AO67" s="1"/>
  <c r="AP66"/>
  <c r="AP67" s="1"/>
  <c r="AQ66"/>
  <c r="AQ67" s="1"/>
  <c r="AR66"/>
  <c r="AR67" s="1"/>
  <c r="AS66"/>
  <c r="AS67" s="1"/>
  <c r="AT66"/>
  <c r="AT67" s="1"/>
  <c r="AU66"/>
  <c r="AU67" s="1"/>
  <c r="H64"/>
  <c r="H65" s="1"/>
  <c r="I64"/>
  <c r="J64"/>
  <c r="J65" s="1"/>
  <c r="K64"/>
  <c r="K65" s="1"/>
  <c r="L64"/>
  <c r="L65" s="1"/>
  <c r="M64"/>
  <c r="N64"/>
  <c r="N65" s="1"/>
  <c r="O64"/>
  <c r="O65" s="1"/>
  <c r="P64"/>
  <c r="P65" s="1"/>
  <c r="Q64"/>
  <c r="R64"/>
  <c r="R65" s="1"/>
  <c r="S64"/>
  <c r="S65" s="1"/>
  <c r="T64"/>
  <c r="T65" s="1"/>
  <c r="U64"/>
  <c r="V64"/>
  <c r="V65" s="1"/>
  <c r="W64"/>
  <c r="W65" s="1"/>
  <c r="Z64"/>
  <c r="Z65" s="1"/>
  <c r="AA64"/>
  <c r="AB64"/>
  <c r="AB65" s="1"/>
  <c r="AC64"/>
  <c r="AC65" s="1"/>
  <c r="AD64"/>
  <c r="AD65" s="1"/>
  <c r="AE64"/>
  <c r="AF64"/>
  <c r="AF65" s="1"/>
  <c r="AG64"/>
  <c r="AG65" s="1"/>
  <c r="AH64"/>
  <c r="AH65" s="1"/>
  <c r="AI64"/>
  <c r="AJ64"/>
  <c r="AJ65" s="1"/>
  <c r="AK64"/>
  <c r="AK65" s="1"/>
  <c r="AL64"/>
  <c r="AL65" s="1"/>
  <c r="AM64"/>
  <c r="AN64"/>
  <c r="AN65" s="1"/>
  <c r="AO64"/>
  <c r="AO65" s="1"/>
  <c r="AP64"/>
  <c r="AP65" s="1"/>
  <c r="AQ64"/>
  <c r="AR64"/>
  <c r="AR65" s="1"/>
  <c r="AS64"/>
  <c r="AS65" s="1"/>
  <c r="AT64"/>
  <c r="AT65" s="1"/>
  <c r="AU64"/>
  <c r="H62"/>
  <c r="H63" s="1"/>
  <c r="I62"/>
  <c r="I63" s="1"/>
  <c r="J62"/>
  <c r="J63" s="1"/>
  <c r="K62"/>
  <c r="K60" s="1"/>
  <c r="L62"/>
  <c r="L63" s="1"/>
  <c r="M62"/>
  <c r="M63" s="1"/>
  <c r="N62"/>
  <c r="N63" s="1"/>
  <c r="O62"/>
  <c r="O63" s="1"/>
  <c r="O61" s="1"/>
  <c r="P62"/>
  <c r="P63" s="1"/>
  <c r="Q62"/>
  <c r="Q63" s="1"/>
  <c r="R62"/>
  <c r="R63" s="1"/>
  <c r="S62"/>
  <c r="S63" s="1"/>
  <c r="S61" s="1"/>
  <c r="T62"/>
  <c r="T63" s="1"/>
  <c r="U62"/>
  <c r="U63" s="1"/>
  <c r="V62"/>
  <c r="V63" s="1"/>
  <c r="W62"/>
  <c r="Z62"/>
  <c r="Z63" s="1"/>
  <c r="AA62"/>
  <c r="AA63" s="1"/>
  <c r="AB62"/>
  <c r="AB63" s="1"/>
  <c r="AC62"/>
  <c r="AC60" s="1"/>
  <c r="AD62"/>
  <c r="AD63" s="1"/>
  <c r="AE62"/>
  <c r="AE63" s="1"/>
  <c r="AF62"/>
  <c r="AF63" s="1"/>
  <c r="AG62"/>
  <c r="AG63" s="1"/>
  <c r="AG61" s="1"/>
  <c r="AH62"/>
  <c r="AH63" s="1"/>
  <c r="AI62"/>
  <c r="AI63" s="1"/>
  <c r="AJ62"/>
  <c r="AJ63" s="1"/>
  <c r="AK62"/>
  <c r="AK63" s="1"/>
  <c r="AK61" s="1"/>
  <c r="AL62"/>
  <c r="AL63" s="1"/>
  <c r="AM62"/>
  <c r="AM63" s="1"/>
  <c r="AN62"/>
  <c r="AN63" s="1"/>
  <c r="AO62"/>
  <c r="AO63" s="1"/>
  <c r="AO61" s="1"/>
  <c r="AP62"/>
  <c r="AP63" s="1"/>
  <c r="AQ62"/>
  <c r="AQ63" s="1"/>
  <c r="AR62"/>
  <c r="AR63" s="1"/>
  <c r="AS62"/>
  <c r="AS63" s="1"/>
  <c r="AT62"/>
  <c r="AT63" s="1"/>
  <c r="AU62"/>
  <c r="AU63" s="1"/>
  <c r="AA58"/>
  <c r="AA59" s="1"/>
  <c r="AB58"/>
  <c r="AB59" s="1"/>
  <c r="AC58"/>
  <c r="AC59" s="1"/>
  <c r="AD58"/>
  <c r="AD59" s="1"/>
  <c r="AE58"/>
  <c r="AE59" s="1"/>
  <c r="AF58"/>
  <c r="AF59" s="1"/>
  <c r="AG58"/>
  <c r="AG59" s="1"/>
  <c r="AH58"/>
  <c r="AH59" s="1"/>
  <c r="AI58"/>
  <c r="AI59" s="1"/>
  <c r="AJ58"/>
  <c r="AJ59" s="1"/>
  <c r="AK58"/>
  <c r="AK59" s="1"/>
  <c r="AL58"/>
  <c r="AL59" s="1"/>
  <c r="AM58"/>
  <c r="AM59" s="1"/>
  <c r="AN58"/>
  <c r="AN59" s="1"/>
  <c r="AO58"/>
  <c r="AO59" s="1"/>
  <c r="AP58"/>
  <c r="AP59" s="1"/>
  <c r="AQ58"/>
  <c r="AQ59" s="1"/>
  <c r="AR58"/>
  <c r="AR59" s="1"/>
  <c r="AS58"/>
  <c r="AS59" s="1"/>
  <c r="AT58"/>
  <c r="AT59" s="1"/>
  <c r="AU58"/>
  <c r="AU59" s="1"/>
  <c r="Z58"/>
  <c r="Z59" s="1"/>
  <c r="H54"/>
  <c r="H55" s="1"/>
  <c r="I54"/>
  <c r="I55" s="1"/>
  <c r="J54"/>
  <c r="J55" s="1"/>
  <c r="K54"/>
  <c r="K55" s="1"/>
  <c r="L54"/>
  <c r="L55" s="1"/>
  <c r="M54"/>
  <c r="M55" s="1"/>
  <c r="N54"/>
  <c r="N55" s="1"/>
  <c r="O54"/>
  <c r="O55" s="1"/>
  <c r="P54"/>
  <c r="P55" s="1"/>
  <c r="Q54"/>
  <c r="Q55" s="1"/>
  <c r="R54"/>
  <c r="R55" s="1"/>
  <c r="S54"/>
  <c r="S55" s="1"/>
  <c r="T54"/>
  <c r="T55" s="1"/>
  <c r="U54"/>
  <c r="U55" s="1"/>
  <c r="V54"/>
  <c r="V55" s="1"/>
  <c r="W54"/>
  <c r="W55" s="1"/>
  <c r="Z54"/>
  <c r="Z55" s="1"/>
  <c r="AA54"/>
  <c r="AA55" s="1"/>
  <c r="AB54"/>
  <c r="AB55" s="1"/>
  <c r="AC54"/>
  <c r="AC55" s="1"/>
  <c r="AD54"/>
  <c r="AD55" s="1"/>
  <c r="AE54"/>
  <c r="AE55" s="1"/>
  <c r="AF54"/>
  <c r="AF55" s="1"/>
  <c r="AG54"/>
  <c r="AG55" s="1"/>
  <c r="AH54"/>
  <c r="AH55" s="1"/>
  <c r="AI54"/>
  <c r="AI55" s="1"/>
  <c r="AJ54"/>
  <c r="AJ55" s="1"/>
  <c r="AK54"/>
  <c r="AK55" s="1"/>
  <c r="AL54"/>
  <c r="AL55" s="1"/>
  <c r="AM54"/>
  <c r="AM55" s="1"/>
  <c r="AN54"/>
  <c r="AN55" s="1"/>
  <c r="AO54"/>
  <c r="AO55" s="1"/>
  <c r="AP54"/>
  <c r="AP55" s="1"/>
  <c r="AQ54"/>
  <c r="AQ55" s="1"/>
  <c r="AR54"/>
  <c r="AR55" s="1"/>
  <c r="AS54"/>
  <c r="AS55" s="1"/>
  <c r="AT54"/>
  <c r="AT55" s="1"/>
  <c r="AU54"/>
  <c r="AU55" s="1"/>
  <c r="H52"/>
  <c r="H53" s="1"/>
  <c r="I52"/>
  <c r="I53" s="1"/>
  <c r="J52"/>
  <c r="J53" s="1"/>
  <c r="K52"/>
  <c r="K53" s="1"/>
  <c r="L52"/>
  <c r="L53" s="1"/>
  <c r="M52"/>
  <c r="M53" s="1"/>
  <c r="N52"/>
  <c r="N53" s="1"/>
  <c r="O52"/>
  <c r="O53" s="1"/>
  <c r="P52"/>
  <c r="P53" s="1"/>
  <c r="Q52"/>
  <c r="Q53" s="1"/>
  <c r="R52"/>
  <c r="R53" s="1"/>
  <c r="S52"/>
  <c r="S53" s="1"/>
  <c r="T52"/>
  <c r="T53" s="1"/>
  <c r="U52"/>
  <c r="U53" s="1"/>
  <c r="V52"/>
  <c r="V53" s="1"/>
  <c r="W52"/>
  <c r="W53" s="1"/>
  <c r="Z52"/>
  <c r="Z53" s="1"/>
  <c r="AA52"/>
  <c r="AA53" s="1"/>
  <c r="AB52"/>
  <c r="AB53" s="1"/>
  <c r="AC52"/>
  <c r="AC53" s="1"/>
  <c r="AD52"/>
  <c r="AD53" s="1"/>
  <c r="AE52"/>
  <c r="AE53" s="1"/>
  <c r="AF52"/>
  <c r="AF53" s="1"/>
  <c r="AG52"/>
  <c r="AG53" s="1"/>
  <c r="AH52"/>
  <c r="AH53" s="1"/>
  <c r="AI52"/>
  <c r="AI53" s="1"/>
  <c r="AJ52"/>
  <c r="AJ53" s="1"/>
  <c r="AK52"/>
  <c r="AK53" s="1"/>
  <c r="AL52"/>
  <c r="AL53" s="1"/>
  <c r="AM52"/>
  <c r="AM53" s="1"/>
  <c r="AN52"/>
  <c r="AN53" s="1"/>
  <c r="AO52"/>
  <c r="AO53" s="1"/>
  <c r="AP52"/>
  <c r="AP53" s="1"/>
  <c r="AQ52"/>
  <c r="AQ53" s="1"/>
  <c r="AR52"/>
  <c r="AR53" s="1"/>
  <c r="AS52"/>
  <c r="AS53" s="1"/>
  <c r="AT52"/>
  <c r="AT53" s="1"/>
  <c r="AU52"/>
  <c r="AU53" s="1"/>
  <c r="H50"/>
  <c r="H51" s="1"/>
  <c r="I50"/>
  <c r="I51" s="1"/>
  <c r="J50"/>
  <c r="J51" s="1"/>
  <c r="K50"/>
  <c r="K51" s="1"/>
  <c r="L50"/>
  <c r="L51" s="1"/>
  <c r="M50"/>
  <c r="M51" s="1"/>
  <c r="N50"/>
  <c r="N51" s="1"/>
  <c r="O50"/>
  <c r="O51" s="1"/>
  <c r="P50"/>
  <c r="P51" s="1"/>
  <c r="Q50"/>
  <c r="Q51" s="1"/>
  <c r="R50"/>
  <c r="R51" s="1"/>
  <c r="S50"/>
  <c r="S51" s="1"/>
  <c r="T50"/>
  <c r="T51" s="1"/>
  <c r="U50"/>
  <c r="U51" s="1"/>
  <c r="V50"/>
  <c r="V51" s="1"/>
  <c r="W50"/>
  <c r="W51" s="1"/>
  <c r="Z50"/>
  <c r="Z51" s="1"/>
  <c r="AA50"/>
  <c r="AA51" s="1"/>
  <c r="AB50"/>
  <c r="AB51" s="1"/>
  <c r="AC50"/>
  <c r="AC51" s="1"/>
  <c r="AD50"/>
  <c r="AD51" s="1"/>
  <c r="AE50"/>
  <c r="AE51" s="1"/>
  <c r="AF50"/>
  <c r="AF51" s="1"/>
  <c r="AG50"/>
  <c r="AG51" s="1"/>
  <c r="AH50"/>
  <c r="AH51" s="1"/>
  <c r="AI50"/>
  <c r="AI51" s="1"/>
  <c r="AJ50"/>
  <c r="AJ51" s="1"/>
  <c r="AK50"/>
  <c r="AK51" s="1"/>
  <c r="AL50"/>
  <c r="AL51" s="1"/>
  <c r="AM50"/>
  <c r="AM51" s="1"/>
  <c r="AN50"/>
  <c r="AN51" s="1"/>
  <c r="AO50"/>
  <c r="AO51" s="1"/>
  <c r="AP50"/>
  <c r="AP51" s="1"/>
  <c r="AQ50"/>
  <c r="AQ51" s="1"/>
  <c r="AR50"/>
  <c r="AR51" s="1"/>
  <c r="AS50"/>
  <c r="AS51" s="1"/>
  <c r="AT50"/>
  <c r="AT51" s="1"/>
  <c r="AU50"/>
  <c r="AU51" s="1"/>
  <c r="H48"/>
  <c r="H49" s="1"/>
  <c r="I48"/>
  <c r="I49" s="1"/>
  <c r="J48"/>
  <c r="J49" s="1"/>
  <c r="K48"/>
  <c r="K49" s="1"/>
  <c r="L48"/>
  <c r="L49" s="1"/>
  <c r="M48"/>
  <c r="M49" s="1"/>
  <c r="N48"/>
  <c r="N49" s="1"/>
  <c r="O48"/>
  <c r="O49" s="1"/>
  <c r="P48"/>
  <c r="P49" s="1"/>
  <c r="Q48"/>
  <c r="Q49" s="1"/>
  <c r="R48"/>
  <c r="R49" s="1"/>
  <c r="S48"/>
  <c r="S49" s="1"/>
  <c r="T48"/>
  <c r="T49" s="1"/>
  <c r="U48"/>
  <c r="U49" s="1"/>
  <c r="V48"/>
  <c r="V49" s="1"/>
  <c r="W48"/>
  <c r="W49" s="1"/>
  <c r="Z48"/>
  <c r="Z49" s="1"/>
  <c r="AA48"/>
  <c r="AA49" s="1"/>
  <c r="AB48"/>
  <c r="AB49" s="1"/>
  <c r="AC48"/>
  <c r="AC49" s="1"/>
  <c r="AD48"/>
  <c r="AD49" s="1"/>
  <c r="AE48"/>
  <c r="AE49" s="1"/>
  <c r="AF48"/>
  <c r="AF49" s="1"/>
  <c r="AG48"/>
  <c r="AG49" s="1"/>
  <c r="AH48"/>
  <c r="AH49" s="1"/>
  <c r="AI48"/>
  <c r="AI49" s="1"/>
  <c r="AJ48"/>
  <c r="AJ49" s="1"/>
  <c r="AK48"/>
  <c r="AK49" s="1"/>
  <c r="AL48"/>
  <c r="AL49" s="1"/>
  <c r="AM48"/>
  <c r="AM49" s="1"/>
  <c r="AN48"/>
  <c r="AN49" s="1"/>
  <c r="AO48"/>
  <c r="AO49" s="1"/>
  <c r="AP48"/>
  <c r="AP49" s="1"/>
  <c r="AQ48"/>
  <c r="AQ49" s="1"/>
  <c r="AR48"/>
  <c r="AR49" s="1"/>
  <c r="AS48"/>
  <c r="AS49" s="1"/>
  <c r="AT48"/>
  <c r="AT49" s="1"/>
  <c r="AU48"/>
  <c r="AU49" s="1"/>
  <c r="H46"/>
  <c r="H47" s="1"/>
  <c r="I46"/>
  <c r="I47" s="1"/>
  <c r="J46"/>
  <c r="J47" s="1"/>
  <c r="K46"/>
  <c r="K47" s="1"/>
  <c r="L46"/>
  <c r="L47" s="1"/>
  <c r="M46"/>
  <c r="M47" s="1"/>
  <c r="N46"/>
  <c r="N47" s="1"/>
  <c r="O46"/>
  <c r="O47" s="1"/>
  <c r="P46"/>
  <c r="P47" s="1"/>
  <c r="Q46"/>
  <c r="Q47" s="1"/>
  <c r="R46"/>
  <c r="R47" s="1"/>
  <c r="S46"/>
  <c r="S47" s="1"/>
  <c r="T46"/>
  <c r="T47" s="1"/>
  <c r="U46"/>
  <c r="U47" s="1"/>
  <c r="V46"/>
  <c r="V47" s="1"/>
  <c r="W46"/>
  <c r="W47" s="1"/>
  <c r="Z46"/>
  <c r="Z47" s="1"/>
  <c r="AA46"/>
  <c r="AA47" s="1"/>
  <c r="AB46"/>
  <c r="AB47" s="1"/>
  <c r="AC46"/>
  <c r="AC47" s="1"/>
  <c r="AD46"/>
  <c r="AD47" s="1"/>
  <c r="AE46"/>
  <c r="AE47" s="1"/>
  <c r="AF46"/>
  <c r="AF47" s="1"/>
  <c r="AG46"/>
  <c r="AG47" s="1"/>
  <c r="AH46"/>
  <c r="AH47" s="1"/>
  <c r="AI46"/>
  <c r="AI47" s="1"/>
  <c r="AJ46"/>
  <c r="AJ47" s="1"/>
  <c r="AK46"/>
  <c r="AK47" s="1"/>
  <c r="AL46"/>
  <c r="AL47" s="1"/>
  <c r="AM46"/>
  <c r="AM47" s="1"/>
  <c r="AN46"/>
  <c r="AN47" s="1"/>
  <c r="AO46"/>
  <c r="AO47" s="1"/>
  <c r="AP46"/>
  <c r="AP47" s="1"/>
  <c r="AQ46"/>
  <c r="AQ47" s="1"/>
  <c r="AR46"/>
  <c r="AR47" s="1"/>
  <c r="AS46"/>
  <c r="AS47" s="1"/>
  <c r="AT46"/>
  <c r="AT47" s="1"/>
  <c r="AU46"/>
  <c r="AU47" s="1"/>
  <c r="H44"/>
  <c r="H45" s="1"/>
  <c r="I44"/>
  <c r="I45" s="1"/>
  <c r="J44"/>
  <c r="J45" s="1"/>
  <c r="K44"/>
  <c r="K45" s="1"/>
  <c r="L44"/>
  <c r="L45" s="1"/>
  <c r="M44"/>
  <c r="M45" s="1"/>
  <c r="N44"/>
  <c r="N45" s="1"/>
  <c r="O44"/>
  <c r="O45" s="1"/>
  <c r="P44"/>
  <c r="P45" s="1"/>
  <c r="Q44"/>
  <c r="Q45" s="1"/>
  <c r="R44"/>
  <c r="R45" s="1"/>
  <c r="S44"/>
  <c r="S45" s="1"/>
  <c r="T44"/>
  <c r="T45" s="1"/>
  <c r="U44"/>
  <c r="U45" s="1"/>
  <c r="V44"/>
  <c r="V45" s="1"/>
  <c r="W44"/>
  <c r="W45" s="1"/>
  <c r="Z44"/>
  <c r="Z45" s="1"/>
  <c r="AA44"/>
  <c r="AA45" s="1"/>
  <c r="AB44"/>
  <c r="AB45" s="1"/>
  <c r="AC44"/>
  <c r="AC45" s="1"/>
  <c r="AD44"/>
  <c r="AD45" s="1"/>
  <c r="AE44"/>
  <c r="AE45" s="1"/>
  <c r="AF44"/>
  <c r="AF45" s="1"/>
  <c r="AG44"/>
  <c r="AG45" s="1"/>
  <c r="AH44"/>
  <c r="AH45" s="1"/>
  <c r="AI44"/>
  <c r="AI45" s="1"/>
  <c r="AJ44"/>
  <c r="AJ45" s="1"/>
  <c r="AK44"/>
  <c r="AK45" s="1"/>
  <c r="AL44"/>
  <c r="AL45" s="1"/>
  <c r="AM44"/>
  <c r="AM45" s="1"/>
  <c r="AN44"/>
  <c r="AN45" s="1"/>
  <c r="AO44"/>
  <c r="AO45" s="1"/>
  <c r="AP44"/>
  <c r="AP45" s="1"/>
  <c r="AQ44"/>
  <c r="AQ45" s="1"/>
  <c r="AR44"/>
  <c r="AR45" s="1"/>
  <c r="AS44"/>
  <c r="AS45" s="1"/>
  <c r="AT44"/>
  <c r="AT45" s="1"/>
  <c r="AU44"/>
  <c r="AU45" s="1"/>
  <c r="H42"/>
  <c r="H43" s="1"/>
  <c r="I42"/>
  <c r="I43" s="1"/>
  <c r="J42"/>
  <c r="J43" s="1"/>
  <c r="K42"/>
  <c r="K43" s="1"/>
  <c r="L42"/>
  <c r="L43" s="1"/>
  <c r="M42"/>
  <c r="M43" s="1"/>
  <c r="N42"/>
  <c r="N43" s="1"/>
  <c r="O42"/>
  <c r="O43" s="1"/>
  <c r="P42"/>
  <c r="P43" s="1"/>
  <c r="Q42"/>
  <c r="Q43" s="1"/>
  <c r="R42"/>
  <c r="R43" s="1"/>
  <c r="S42"/>
  <c r="S43" s="1"/>
  <c r="T42"/>
  <c r="T43" s="1"/>
  <c r="U42"/>
  <c r="U43" s="1"/>
  <c r="V42"/>
  <c r="V43" s="1"/>
  <c r="W42"/>
  <c r="W43" s="1"/>
  <c r="Z42"/>
  <c r="Z43" s="1"/>
  <c r="AA42"/>
  <c r="AA43" s="1"/>
  <c r="AB42"/>
  <c r="AB43" s="1"/>
  <c r="AC42"/>
  <c r="AC43" s="1"/>
  <c r="AD42"/>
  <c r="AD43" s="1"/>
  <c r="AE42"/>
  <c r="AE43" s="1"/>
  <c r="AF42"/>
  <c r="AF43" s="1"/>
  <c r="AG42"/>
  <c r="AG43" s="1"/>
  <c r="AH42"/>
  <c r="AH43" s="1"/>
  <c r="AI42"/>
  <c r="AI43" s="1"/>
  <c r="AJ42"/>
  <c r="AJ43" s="1"/>
  <c r="AK42"/>
  <c r="AK43" s="1"/>
  <c r="AL42"/>
  <c r="AL43" s="1"/>
  <c r="AM42"/>
  <c r="AM43" s="1"/>
  <c r="AN42"/>
  <c r="AN43" s="1"/>
  <c r="AO42"/>
  <c r="AO43" s="1"/>
  <c r="AP42"/>
  <c r="AP43" s="1"/>
  <c r="AQ42"/>
  <c r="AQ43" s="1"/>
  <c r="AR42"/>
  <c r="AR43" s="1"/>
  <c r="AS42"/>
  <c r="AS43" s="1"/>
  <c r="AT42"/>
  <c r="AT43" s="1"/>
  <c r="AU42"/>
  <c r="AU43" s="1"/>
  <c r="H40"/>
  <c r="H41" s="1"/>
  <c r="I40"/>
  <c r="I41" s="1"/>
  <c r="J40"/>
  <c r="J41" s="1"/>
  <c r="K40"/>
  <c r="K41" s="1"/>
  <c r="L40"/>
  <c r="L41" s="1"/>
  <c r="M40"/>
  <c r="M41" s="1"/>
  <c r="N40"/>
  <c r="N41" s="1"/>
  <c r="O40"/>
  <c r="O41" s="1"/>
  <c r="P40"/>
  <c r="P41" s="1"/>
  <c r="Q40"/>
  <c r="Q41" s="1"/>
  <c r="R40"/>
  <c r="R41" s="1"/>
  <c r="S40"/>
  <c r="S41" s="1"/>
  <c r="T40"/>
  <c r="T41" s="1"/>
  <c r="U40"/>
  <c r="U41" s="1"/>
  <c r="V40"/>
  <c r="V41" s="1"/>
  <c r="W40"/>
  <c r="W41" s="1"/>
  <c r="Z40"/>
  <c r="Z41" s="1"/>
  <c r="AA40"/>
  <c r="AA41" s="1"/>
  <c r="AB40"/>
  <c r="AB41" s="1"/>
  <c r="AC40"/>
  <c r="AC41" s="1"/>
  <c r="AD40"/>
  <c r="AD41" s="1"/>
  <c r="AE40"/>
  <c r="AE41" s="1"/>
  <c r="AF40"/>
  <c r="AF41" s="1"/>
  <c r="AG40"/>
  <c r="AG41" s="1"/>
  <c r="AH40"/>
  <c r="AH41" s="1"/>
  <c r="AI40"/>
  <c r="AI41" s="1"/>
  <c r="AJ40"/>
  <c r="AJ41" s="1"/>
  <c r="AK40"/>
  <c r="AK41" s="1"/>
  <c r="AL40"/>
  <c r="AL41" s="1"/>
  <c r="AM40"/>
  <c r="AM41" s="1"/>
  <c r="AN40"/>
  <c r="AN41" s="1"/>
  <c r="AO40"/>
  <c r="AO41" s="1"/>
  <c r="AP40"/>
  <c r="AP41" s="1"/>
  <c r="AQ40"/>
  <c r="AQ41" s="1"/>
  <c r="AR40"/>
  <c r="AR41" s="1"/>
  <c r="AS40"/>
  <c r="AS41" s="1"/>
  <c r="AT40"/>
  <c r="AT41" s="1"/>
  <c r="AU40"/>
  <c r="AU41" s="1"/>
  <c r="H38"/>
  <c r="H39" s="1"/>
  <c r="I38"/>
  <c r="I39" s="1"/>
  <c r="J38"/>
  <c r="J39" s="1"/>
  <c r="K38"/>
  <c r="K39" s="1"/>
  <c r="L38"/>
  <c r="L39" s="1"/>
  <c r="M38"/>
  <c r="M39" s="1"/>
  <c r="N38"/>
  <c r="N39" s="1"/>
  <c r="O38"/>
  <c r="O39" s="1"/>
  <c r="P38"/>
  <c r="P39" s="1"/>
  <c r="Q38"/>
  <c r="Q39" s="1"/>
  <c r="R38"/>
  <c r="R39" s="1"/>
  <c r="S38"/>
  <c r="S39" s="1"/>
  <c r="T38"/>
  <c r="T39" s="1"/>
  <c r="U38"/>
  <c r="U39" s="1"/>
  <c r="V38"/>
  <c r="V39" s="1"/>
  <c r="W38"/>
  <c r="W39" s="1"/>
  <c r="Z38"/>
  <c r="Z39" s="1"/>
  <c r="AA38"/>
  <c r="AA39" s="1"/>
  <c r="AB38"/>
  <c r="AB39" s="1"/>
  <c r="AC38"/>
  <c r="AC39" s="1"/>
  <c r="AD38"/>
  <c r="AD39" s="1"/>
  <c r="AE38"/>
  <c r="AE39" s="1"/>
  <c r="AF38"/>
  <c r="AF39" s="1"/>
  <c r="AG38"/>
  <c r="AG39" s="1"/>
  <c r="AH38"/>
  <c r="AH39" s="1"/>
  <c r="AI38"/>
  <c r="AI39" s="1"/>
  <c r="AJ38"/>
  <c r="AJ39" s="1"/>
  <c r="AK38"/>
  <c r="AK39" s="1"/>
  <c r="AL38"/>
  <c r="AL39" s="1"/>
  <c r="AM38"/>
  <c r="AM39" s="1"/>
  <c r="AN38"/>
  <c r="AN39" s="1"/>
  <c r="AO38"/>
  <c r="AO39" s="1"/>
  <c r="AP38"/>
  <c r="AP39" s="1"/>
  <c r="AQ38"/>
  <c r="AQ39" s="1"/>
  <c r="AR38"/>
  <c r="AR39" s="1"/>
  <c r="AS38"/>
  <c r="AS39" s="1"/>
  <c r="AT38"/>
  <c r="AT39" s="1"/>
  <c r="AU38"/>
  <c r="AU39" s="1"/>
  <c r="H36"/>
  <c r="H37" s="1"/>
  <c r="I36"/>
  <c r="I37" s="1"/>
  <c r="J36"/>
  <c r="J37" s="1"/>
  <c r="K36"/>
  <c r="K37" s="1"/>
  <c r="L36"/>
  <c r="L37" s="1"/>
  <c r="M36"/>
  <c r="M37" s="1"/>
  <c r="N36"/>
  <c r="N37" s="1"/>
  <c r="O36"/>
  <c r="O37" s="1"/>
  <c r="P36"/>
  <c r="P37" s="1"/>
  <c r="Q36"/>
  <c r="Q37" s="1"/>
  <c r="R36"/>
  <c r="R37" s="1"/>
  <c r="S36"/>
  <c r="S37" s="1"/>
  <c r="T36"/>
  <c r="T37" s="1"/>
  <c r="U36"/>
  <c r="U37" s="1"/>
  <c r="V36"/>
  <c r="V37" s="1"/>
  <c r="W36"/>
  <c r="W37" s="1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AR36"/>
  <c r="AS36"/>
  <c r="AT36"/>
  <c r="AU36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G66"/>
  <c r="G64"/>
  <c r="G62"/>
  <c r="H56"/>
  <c r="H57" s="1"/>
  <c r="I56"/>
  <c r="I57" s="1"/>
  <c r="J56"/>
  <c r="J57" s="1"/>
  <c r="K56"/>
  <c r="K57" s="1"/>
  <c r="L56"/>
  <c r="L57" s="1"/>
  <c r="M56"/>
  <c r="M57" s="1"/>
  <c r="N56"/>
  <c r="N57" s="1"/>
  <c r="O56"/>
  <c r="O57" s="1"/>
  <c r="P56"/>
  <c r="P57" s="1"/>
  <c r="Q56"/>
  <c r="Q57" s="1"/>
  <c r="R56"/>
  <c r="R57" s="1"/>
  <c r="S56"/>
  <c r="S57" s="1"/>
  <c r="T56"/>
  <c r="T57" s="1"/>
  <c r="U56"/>
  <c r="U57" s="1"/>
  <c r="V56"/>
  <c r="V57" s="1"/>
  <c r="W56"/>
  <c r="W57" s="1"/>
  <c r="G56"/>
  <c r="G54"/>
  <c r="G52"/>
  <c r="G50"/>
  <c r="G48"/>
  <c r="G46"/>
  <c r="G44"/>
  <c r="G42"/>
  <c r="G40"/>
  <c r="G38"/>
  <c r="G36"/>
  <c r="D26" i="2" l="1"/>
  <c r="D33"/>
  <c r="BH44" i="3"/>
  <c r="AU35"/>
  <c r="AQ35"/>
  <c r="AM35"/>
  <c r="AI35"/>
  <c r="AE35"/>
  <c r="AA35"/>
  <c r="AU34"/>
  <c r="AQ34"/>
  <c r="AM34"/>
  <c r="AI34"/>
  <c r="AE34"/>
  <c r="AA34"/>
  <c r="BH42"/>
  <c r="BH46"/>
  <c r="BH48"/>
  <c r="AK60"/>
  <c r="D32" i="2"/>
  <c r="S60" i="3"/>
  <c r="E36" i="2"/>
  <c r="E40"/>
  <c r="W35" i="3"/>
  <c r="W61"/>
  <c r="AS35"/>
  <c r="AO35"/>
  <c r="AO71" s="1"/>
  <c r="AK35"/>
  <c r="AK71" s="1"/>
  <c r="AG35"/>
  <c r="AG71" s="1"/>
  <c r="AC35"/>
  <c r="U35"/>
  <c r="S35"/>
  <c r="S71" s="1"/>
  <c r="Q35"/>
  <c r="O35"/>
  <c r="O71" s="1"/>
  <c r="M35"/>
  <c r="K35"/>
  <c r="I35"/>
  <c r="BI58"/>
  <c r="AC63"/>
  <c r="AC61" s="1"/>
  <c r="K63"/>
  <c r="K61" s="1"/>
  <c r="BH38"/>
  <c r="D35" i="2"/>
  <c r="D38"/>
  <c r="AS34" i="3"/>
  <c r="AS61"/>
  <c r="G36" i="2"/>
  <c r="D39"/>
  <c r="W34" i="3"/>
  <c r="U34"/>
  <c r="S34"/>
  <c r="Q34"/>
  <c r="O34"/>
  <c r="M34"/>
  <c r="K34"/>
  <c r="I34"/>
  <c r="BH58"/>
  <c r="AS60"/>
  <c r="AG60"/>
  <c r="W60"/>
  <c r="O60"/>
  <c r="BH54"/>
  <c r="G55"/>
  <c r="BI54" s="1"/>
  <c r="BH62"/>
  <c r="G63"/>
  <c r="G60"/>
  <c r="BH66"/>
  <c r="G67"/>
  <c r="BI66" s="1"/>
  <c r="BH36"/>
  <c r="G34"/>
  <c r="BH40"/>
  <c r="BH52"/>
  <c r="G53"/>
  <c r="BI52" s="1"/>
  <c r="BH56"/>
  <c r="G57"/>
  <c r="BI56" s="1"/>
  <c r="BH64"/>
  <c r="G65"/>
  <c r="G37"/>
  <c r="BI36" s="1"/>
  <c r="G41"/>
  <c r="BI40" s="1"/>
  <c r="G45"/>
  <c r="BI44" s="1"/>
  <c r="G49"/>
  <c r="BI48" s="1"/>
  <c r="BH50"/>
  <c r="G51"/>
  <c r="G39"/>
  <c r="BI38" s="1"/>
  <c r="G43"/>
  <c r="BI42" s="1"/>
  <c r="G47"/>
  <c r="BI46" s="1"/>
  <c r="AO60"/>
  <c r="AU65"/>
  <c r="AU61" s="1"/>
  <c r="AU60"/>
  <c r="AU68" s="1"/>
  <c r="AQ65"/>
  <c r="AQ61" s="1"/>
  <c r="AQ71" s="1"/>
  <c r="AQ60"/>
  <c r="AM65"/>
  <c r="AM61" s="1"/>
  <c r="AM60"/>
  <c r="AM68" s="1"/>
  <c r="AI65"/>
  <c r="AI61" s="1"/>
  <c r="AI71" s="1"/>
  <c r="AI60"/>
  <c r="AE65"/>
  <c r="AE61" s="1"/>
  <c r="AE60"/>
  <c r="AE70" s="1"/>
  <c r="AA65"/>
  <c r="AA61" s="1"/>
  <c r="AA71" s="1"/>
  <c r="AA60"/>
  <c r="U65"/>
  <c r="U61" s="1"/>
  <c r="U60"/>
  <c r="Q65"/>
  <c r="Q61" s="1"/>
  <c r="Q60"/>
  <c r="M65"/>
  <c r="M61" s="1"/>
  <c r="M60"/>
  <c r="I65"/>
  <c r="I61" s="1"/>
  <c r="I60"/>
  <c r="AO34"/>
  <c r="AK34"/>
  <c r="AG34"/>
  <c r="AC34"/>
  <c r="AT61"/>
  <c r="AR61"/>
  <c r="AP61"/>
  <c r="AN61"/>
  <c r="AL61"/>
  <c r="AJ61"/>
  <c r="AH61"/>
  <c r="AF61"/>
  <c r="AD61"/>
  <c r="AB61"/>
  <c r="Z61"/>
  <c r="V61"/>
  <c r="T61"/>
  <c r="R61"/>
  <c r="P61"/>
  <c r="N61"/>
  <c r="L61"/>
  <c r="J61"/>
  <c r="H61"/>
  <c r="AT60"/>
  <c r="AR60"/>
  <c r="AP60"/>
  <c r="AN60"/>
  <c r="AL60"/>
  <c r="AJ60"/>
  <c r="AH60"/>
  <c r="AF60"/>
  <c r="AD60"/>
  <c r="AB60"/>
  <c r="Z60"/>
  <c r="V60"/>
  <c r="T60"/>
  <c r="R60"/>
  <c r="P60"/>
  <c r="N60"/>
  <c r="L60"/>
  <c r="J60"/>
  <c r="H60"/>
  <c r="AT34"/>
  <c r="AR34"/>
  <c r="AP34"/>
  <c r="AN34"/>
  <c r="AL34"/>
  <c r="AJ34"/>
  <c r="AH34"/>
  <c r="AF34"/>
  <c r="AD34"/>
  <c r="AB34"/>
  <c r="Z34"/>
  <c r="V34"/>
  <c r="T34"/>
  <c r="R34"/>
  <c r="P34"/>
  <c r="N34"/>
  <c r="L34"/>
  <c r="J34"/>
  <c r="H34"/>
  <c r="AT35"/>
  <c r="AP35"/>
  <c r="AN35"/>
  <c r="AN71" s="1"/>
  <c r="AL35"/>
  <c r="AJ35"/>
  <c r="AJ71" s="1"/>
  <c r="AH35"/>
  <c r="AF35"/>
  <c r="AF71" s="1"/>
  <c r="AD35"/>
  <c r="AB35"/>
  <c r="AB71" s="1"/>
  <c r="Z35"/>
  <c r="V35"/>
  <c r="V71" s="1"/>
  <c r="T35"/>
  <c r="R35"/>
  <c r="R71" s="1"/>
  <c r="P35"/>
  <c r="N35"/>
  <c r="N71" s="1"/>
  <c r="L35"/>
  <c r="J35"/>
  <c r="J71" s="1"/>
  <c r="H35"/>
  <c r="E23" i="2"/>
  <c r="G23"/>
  <c r="G40"/>
  <c r="AT71" i="3" l="1"/>
  <c r="D23" i="2"/>
  <c r="AE71" i="3"/>
  <c r="AM71"/>
  <c r="AU71"/>
  <c r="H71"/>
  <c r="L71"/>
  <c r="P71"/>
  <c r="T71"/>
  <c r="Z71"/>
  <c r="AD71"/>
  <c r="AH71"/>
  <c r="AL71"/>
  <c r="AP71"/>
  <c r="G61"/>
  <c r="AA68"/>
  <c r="AI70"/>
  <c r="AI72" s="1"/>
  <c r="AQ70"/>
  <c r="AC71"/>
  <c r="W71"/>
  <c r="J70"/>
  <c r="J68"/>
  <c r="N70"/>
  <c r="N68"/>
  <c r="R70"/>
  <c r="R68"/>
  <c r="V70"/>
  <c r="V68"/>
  <c r="AB68"/>
  <c r="AB70"/>
  <c r="AF68"/>
  <c r="AF70"/>
  <c r="AJ68"/>
  <c r="AJ70"/>
  <c r="AN68"/>
  <c r="AN70"/>
  <c r="AR68"/>
  <c r="AR70"/>
  <c r="AG70"/>
  <c r="AG72" s="1"/>
  <c r="AG68"/>
  <c r="AO70"/>
  <c r="AO72" s="1"/>
  <c r="AO68"/>
  <c r="G70"/>
  <c r="G68"/>
  <c r="I70"/>
  <c r="I68"/>
  <c r="M70"/>
  <c r="M68"/>
  <c r="Q70"/>
  <c r="Q68"/>
  <c r="U70"/>
  <c r="U68"/>
  <c r="I71"/>
  <c r="M71"/>
  <c r="Q71"/>
  <c r="U71"/>
  <c r="AE68"/>
  <c r="AI68"/>
  <c r="AQ68"/>
  <c r="AA70"/>
  <c r="AA72" s="1"/>
  <c r="AM70"/>
  <c r="AU70"/>
  <c r="H70"/>
  <c r="H68"/>
  <c r="L70"/>
  <c r="L68"/>
  <c r="P70"/>
  <c r="P68"/>
  <c r="T70"/>
  <c r="T72" s="1"/>
  <c r="T68"/>
  <c r="Z68"/>
  <c r="Z70"/>
  <c r="AD68"/>
  <c r="AD70"/>
  <c r="AH68"/>
  <c r="AH70"/>
  <c r="AL68"/>
  <c r="AL70"/>
  <c r="AP68"/>
  <c r="AP70"/>
  <c r="AP72" s="1"/>
  <c r="AT68"/>
  <c r="AT70"/>
  <c r="AC70"/>
  <c r="AC72" s="1"/>
  <c r="AC68"/>
  <c r="AK70"/>
  <c r="AK72" s="1"/>
  <c r="AK68"/>
  <c r="K70"/>
  <c r="K68"/>
  <c r="O70"/>
  <c r="O72" s="1"/>
  <c r="O68"/>
  <c r="S70"/>
  <c r="S72" s="1"/>
  <c r="S68"/>
  <c r="W70"/>
  <c r="W68"/>
  <c r="AS70"/>
  <c r="AS68"/>
  <c r="K71"/>
  <c r="AS71"/>
  <c r="D36" i="2"/>
  <c r="BI62" i="3"/>
  <c r="BI60"/>
  <c r="G35"/>
  <c r="BI64"/>
  <c r="AQ72"/>
  <c r="AE72"/>
  <c r="BH34"/>
  <c r="BH60"/>
  <c r="AM72" l="1"/>
  <c r="W72"/>
  <c r="D40" i="2"/>
  <c r="G71" i="3"/>
  <c r="G72" s="1"/>
  <c r="AD72"/>
  <c r="I72"/>
  <c r="BH68"/>
  <c r="AL72"/>
  <c r="AU72"/>
  <c r="AS72"/>
  <c r="K72"/>
  <c r="U72"/>
  <c r="M72"/>
  <c r="Q72"/>
  <c r="AT72"/>
  <c r="P72"/>
  <c r="H72"/>
  <c r="AJ72"/>
  <c r="AB72"/>
  <c r="BH70"/>
  <c r="AN72"/>
  <c r="AF72"/>
  <c r="AH72"/>
  <c r="Z72"/>
  <c r="V72"/>
  <c r="R72"/>
  <c r="N72"/>
  <c r="J72"/>
  <c r="L72"/>
  <c r="BI50" l="1"/>
  <c r="AR35"/>
  <c r="AR71" s="1"/>
  <c r="AR72" l="1"/>
  <c r="BH72" s="1"/>
  <c r="BH71"/>
  <c r="BI34"/>
  <c r="BI68" s="1"/>
</calcChain>
</file>

<file path=xl/sharedStrings.xml><?xml version="1.0" encoding="utf-8"?>
<sst xmlns="http://schemas.openxmlformats.org/spreadsheetml/2006/main" count="1566" uniqueCount="463">
  <si>
    <t>"Утверждаю"</t>
  </si>
  <si>
    <t>олимпийского резерва №2"</t>
  </si>
  <si>
    <t>_______________________ Н.Н.Абрамушин</t>
  </si>
  <si>
    <t>РАБОЧИЙ</t>
  </si>
  <si>
    <t>УЧЕБНЫЙ  ПЛАН</t>
  </si>
  <si>
    <t xml:space="preserve"> государственное бюджетное профессиональное образовательное учреждение  Московской области</t>
  </si>
  <si>
    <t xml:space="preserve"> "Училище (техникум) олимпийского резерва №2"</t>
  </si>
  <si>
    <t>специальность</t>
  </si>
  <si>
    <t>49.02.01 Физическая культура</t>
  </si>
  <si>
    <t/>
  </si>
  <si>
    <t>квалификация</t>
  </si>
  <si>
    <t>педагог по физической культуре и спорту</t>
  </si>
  <si>
    <t>образовательный уровень СПО</t>
  </si>
  <si>
    <t>углубленный</t>
  </si>
  <si>
    <t>форма обучения</t>
  </si>
  <si>
    <t>очная</t>
  </si>
  <si>
    <t>нормативный срок обучения</t>
  </si>
  <si>
    <t>основного общего образования</t>
  </si>
  <si>
    <t>3 года 10 мес</t>
  </si>
  <si>
    <t>на базе</t>
  </si>
  <si>
    <t>при реализации программы</t>
  </si>
  <si>
    <t>1. График учебного процесса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</si>
  <si>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</si>
  <si>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</si>
  <si>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</si>
  <si>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</si>
  <si>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</si>
  <si>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</si>
  <si>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</si>
  <si>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</si>
  <si>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</si>
  <si>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</si>
  <si>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</si>
  <si>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</si>
  <si>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</si>
  <si>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Теоретическое обучение</t>
  </si>
  <si>
    <t xml:space="preserve">  Промежуточная аттестация</t>
  </si>
  <si>
    <t>Производственная практика и подготовка к итоговой аттестации</t>
  </si>
  <si>
    <t>Каникулы</t>
  </si>
  <si>
    <t>Всего</t>
  </si>
  <si>
    <t>Всего за год</t>
  </si>
  <si>
    <t>1 семестр</t>
  </si>
  <si>
    <t>2 семестр</t>
  </si>
  <si>
    <t xml:space="preserve">  Учебная практика</t>
  </si>
  <si>
    <t xml:space="preserve">  Производственная по профилю специальности</t>
  </si>
  <si>
    <t>нед.</t>
  </si>
  <si>
    <t>час.</t>
  </si>
  <si>
    <t>К</t>
  </si>
  <si>
    <t>Э</t>
  </si>
  <si>
    <t>Д</t>
  </si>
  <si>
    <t>П</t>
  </si>
  <si>
    <t>каникулы</t>
  </si>
  <si>
    <t xml:space="preserve">     производственная практика (преддипломная)</t>
  </si>
  <si>
    <t>преддипломная практика</t>
  </si>
  <si>
    <t xml:space="preserve">     подготовка к защите ВКР</t>
  </si>
  <si>
    <t>подготовка к ГИА</t>
  </si>
  <si>
    <t>экзаменационная сессия</t>
  </si>
  <si>
    <t xml:space="preserve">     производственная практика (по профилю специальности)</t>
  </si>
  <si>
    <t>практика по профилю специальности</t>
  </si>
  <si>
    <t xml:space="preserve">     защита ВКР</t>
  </si>
  <si>
    <t>ГИА</t>
  </si>
  <si>
    <t>теоретическое обучение</t>
  </si>
  <si>
    <t>учебная практика</t>
  </si>
  <si>
    <t>Индекс</t>
  </si>
  <si>
    <t>Наименование циклов, разделов, дисциплин, профессиональных модулей, МДК, практик</t>
  </si>
  <si>
    <t>Формы промежуточной аттестации</t>
  </si>
  <si>
    <t>Учебная нагрузка обучающихся (час)</t>
  </si>
  <si>
    <t>Распределение обязательной нагрузки по курсам и семестрам (час. в семестр)</t>
  </si>
  <si>
    <t>Максимальная учебная нагрузка</t>
  </si>
  <si>
    <t>Самостоятельная учебная нагрузка</t>
  </si>
  <si>
    <t>Обязательные учебные занятия</t>
  </si>
  <si>
    <t>ВСЕГО</t>
  </si>
  <si>
    <t>В том числе</t>
  </si>
  <si>
    <t>1 курс</t>
  </si>
  <si>
    <t>2 курс</t>
  </si>
  <si>
    <t>3 курс</t>
  </si>
  <si>
    <t>4 курс</t>
  </si>
  <si>
    <t>занятий в группах и потоках (лекций, семинаров, уроков)</t>
  </si>
  <si>
    <t>занятий в подгруппах (лаб. и практ. занятий)</t>
  </si>
  <si>
    <t>курсовых работ (проектов)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</si>
  <si>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</si>
  <si>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</si>
  <si>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</si>
  <si>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</si>
  <si>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</si>
  <si>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</si>
  <si>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17 недель</t>
  </si>
  <si>
    <t>22 недели</t>
  </si>
  <si>
    <t>21 недели</t>
  </si>
  <si>
    <t>13 недель</t>
  </si>
  <si>
    <t>22 недель</t>
  </si>
  <si>
    <t>9 недель</t>
  </si>
  <si>
    <t>ОУД.00</t>
  </si>
  <si>
    <t>Общеобразовательный учебный цикл</t>
  </si>
  <si>
    <t>ДБ</t>
  </si>
  <si>
    <t>Дисциплины базовые</t>
  </si>
  <si>
    <t>ОУД.01</t>
  </si>
  <si>
    <t>Русский язык и литература.Русский язык.</t>
  </si>
  <si>
    <t>-</t>
  </si>
  <si>
    <t>Русский язык и литература.Литература.</t>
  </si>
  <si>
    <t>ОУД.02</t>
  </si>
  <si>
    <t xml:space="preserve">Иностранный язык </t>
  </si>
  <si>
    <t>ОУД.03</t>
  </si>
  <si>
    <t>Математика: алгебра, начала математического анализа, геометрия</t>
  </si>
  <si>
    <t>ДЗ</t>
  </si>
  <si>
    <t>ОУД.04</t>
  </si>
  <si>
    <t>История</t>
  </si>
  <si>
    <t>ОУД.05</t>
  </si>
  <si>
    <t>Физическая культура</t>
  </si>
  <si>
    <t>ОУД.06</t>
  </si>
  <si>
    <t>ОБЖ</t>
  </si>
  <si>
    <t>ОУД.08</t>
  </si>
  <si>
    <t>Физика</t>
  </si>
  <si>
    <t>З</t>
  </si>
  <si>
    <t>ОУД.10</t>
  </si>
  <si>
    <t xml:space="preserve">Обществознание </t>
  </si>
  <si>
    <t>ОУД.16</t>
  </si>
  <si>
    <t>География</t>
  </si>
  <si>
    <t>ОУД.17</t>
  </si>
  <si>
    <t>Экология</t>
  </si>
  <si>
    <t>ОУД.18</t>
  </si>
  <si>
    <t>Профессиональная этика в педагогической дятельности</t>
  </si>
  <si>
    <t>ДП</t>
  </si>
  <si>
    <t>Дисциплины профильные</t>
  </si>
  <si>
    <t>ОУД.07</t>
  </si>
  <si>
    <t>Информатика</t>
  </si>
  <si>
    <t>ОУД.09</t>
  </si>
  <si>
    <t>Химия</t>
  </si>
  <si>
    <t>ОУД.15</t>
  </si>
  <si>
    <t>Биология</t>
  </si>
  <si>
    <t>Промежуточная аттестация</t>
  </si>
  <si>
    <t>2 недели</t>
  </si>
  <si>
    <t>II - IV курс</t>
  </si>
  <si>
    <t>ОГСЭ.00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</si>
  <si>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</si>
  <si>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</si>
  <si>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</si>
  <si>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</si>
  <si>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</si>
  <si>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</si>
  <si>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Культурология</t>
  </si>
  <si>
    <t>Менеджмент профессиональной деятельности</t>
  </si>
  <si>
    <t>Русский язык и культура речи</t>
  </si>
  <si>
    <t>Социальная психология</t>
  </si>
  <si>
    <t>ЕН.00</t>
  </si>
  <si>
    <t>ЕН.01</t>
  </si>
  <si>
    <t>Математика</t>
  </si>
  <si>
    <t>ЕН.02</t>
  </si>
  <si>
    <t>Информатика и информационно-коммуникационные технологии в профессиональной деятельности</t>
  </si>
  <si>
    <t>П.00</t>
  </si>
  <si>
    <t>Профессиональный учебный цикл</t>
  </si>
  <si>
    <t>ОП.00</t>
  </si>
  <si>
    <t>ОП.01</t>
  </si>
  <si>
    <t>Анатомия</t>
  </si>
  <si>
    <t>ОП.02</t>
  </si>
  <si>
    <t>Физиология с основами биохимии</t>
  </si>
  <si>
    <t>ОП.03</t>
  </si>
  <si>
    <t>Гигиенические основы физической культуры и спорта</t>
  </si>
  <si>
    <t>ОП.04</t>
  </si>
  <si>
    <t>Основы врачебного контроля</t>
  </si>
  <si>
    <t>ОП.05</t>
  </si>
  <si>
    <t>Педагогика</t>
  </si>
  <si>
    <t>ОП.06</t>
  </si>
  <si>
    <t>Психология</t>
  </si>
  <si>
    <t>ОП.07</t>
  </si>
  <si>
    <t>Теория и история физической культуры и спорта</t>
  </si>
  <si>
    <t>ОП.08</t>
  </si>
  <si>
    <t>Правовое обеспечение профессиональной деятельности</t>
  </si>
  <si>
    <t>ОП.09</t>
  </si>
  <si>
    <t>Основы биомеханики</t>
  </si>
  <si>
    <t>ОП.10</t>
  </si>
  <si>
    <t>Безопасность жизнедеятельности</t>
  </si>
  <si>
    <t>ПМ.00</t>
  </si>
  <si>
    <t>Профессиональные модули</t>
  </si>
  <si>
    <t>ПМ.01</t>
  </si>
  <si>
    <t>МДК.01.01</t>
  </si>
  <si>
    <t>Избранный вид спорта с методикой тренировки и руководства соревновательной деятельностью спортсменов</t>
  </si>
  <si>
    <t>Основы спортивной тренировки</t>
  </si>
  <si>
    <t>Спортивная медицина</t>
  </si>
  <si>
    <t>ПП 01</t>
  </si>
  <si>
    <t>Производственная практика (по профилю специальности)</t>
  </si>
  <si>
    <t>ПМ.02</t>
  </si>
  <si>
    <t>Организация физкультурно-спортивной деятельности различных групп населения</t>
  </si>
  <si>
    <t>МДК.02.01</t>
  </si>
  <si>
    <t>Базовые и новые виды физкультурно-спортивной деятельности с методикой оздоровительной тренировки</t>
  </si>
  <si>
    <t>Баскетбол</t>
  </si>
  <si>
    <t>Волейбол</t>
  </si>
  <si>
    <t>Гандбол</t>
  </si>
  <si>
    <t>Гимнастика</t>
  </si>
  <si>
    <t>Легкая атлетика</t>
  </si>
  <si>
    <t>Лыжный спорт</t>
  </si>
  <si>
    <t>Плавание</t>
  </si>
  <si>
    <t>Подвижные игры</t>
  </si>
  <si>
    <t>Софтбол</t>
  </si>
  <si>
    <t>Теннис</t>
  </si>
  <si>
    <t>Футбол</t>
  </si>
  <si>
    <t>МДК 02.02</t>
  </si>
  <si>
    <t>Организация физкультурно-спортивной работы</t>
  </si>
  <si>
    <t>МДК 02.03</t>
  </si>
  <si>
    <t>Лечебная физическая культура и массаж</t>
  </si>
  <si>
    <t>УП 01</t>
  </si>
  <si>
    <t>Учебная практика</t>
  </si>
  <si>
    <t>ПП 02</t>
  </si>
  <si>
    <t>ПМ.03</t>
  </si>
  <si>
    <t>Методическое обеспечение организации физкультурно-спортивной деятельности</t>
  </si>
  <si>
    <t>МДК 03.01</t>
  </si>
  <si>
    <t>Теоретические и прикладные аспекты методической работы педагога по физической культуре и спорту</t>
  </si>
  <si>
    <t>Комплексный контроль в подготовке спортсменов</t>
  </si>
  <si>
    <t>Валеология</t>
  </si>
  <si>
    <t>Технология управления спортивной подготовкой</t>
  </si>
  <si>
    <t>ПП 03</t>
  </si>
  <si>
    <t>ПДП 00</t>
  </si>
  <si>
    <t>Производственная (преддипломная практика)</t>
  </si>
  <si>
    <t>ПА 00</t>
  </si>
  <si>
    <t>дисциплин и МДК</t>
  </si>
  <si>
    <t>Государственная итоговая аттестация</t>
  </si>
  <si>
    <t>учебной практики</t>
  </si>
  <si>
    <t>*</t>
  </si>
  <si>
    <t>производст. практики / преддипл. практика</t>
  </si>
  <si>
    <t>4\4</t>
  </si>
  <si>
    <t>экзамены</t>
  </si>
  <si>
    <t>дифференцированных зачетов</t>
  </si>
  <si>
    <t>зачетов</t>
  </si>
  <si>
    <t xml:space="preserve">Практикоориентированность учебного плана составляет </t>
  </si>
  <si>
    <t xml:space="preserve">"УТВЕРЖДАЮ"   </t>
  </si>
  <si>
    <t>__________________________Н.Н. Абрамушин</t>
  </si>
  <si>
    <t>КАЛЕНДАРНЫЙ УЧЕБНЫЙ ГРАФИК</t>
  </si>
  <si>
    <t>образовательного учреждения  профессионального образования</t>
  </si>
  <si>
    <t>по  специальности среднего профессионального образования</t>
  </si>
  <si>
    <t>49.02.01. физическая культура</t>
  </si>
  <si>
    <t>углубленной  подготовки</t>
  </si>
  <si>
    <t>Квалификация:  педагог по физической культуре и спорту</t>
  </si>
  <si>
    <t>Форма обучения – очная</t>
  </si>
  <si>
    <t>Нормативный срок обучения – 3 года 10 месяцев</t>
  </si>
  <si>
    <t>на базе: основного общего образования</t>
  </si>
  <si>
    <t>Виды учебной нагрузки</t>
  </si>
  <si>
    <t>всего часов обязательной нагрузки</t>
  </si>
  <si>
    <t>всего часов самостоятельной работы</t>
  </si>
  <si>
    <t>ПН</t>
  </si>
  <si>
    <t>ВТ</t>
  </si>
  <si>
    <t>СР</t>
  </si>
  <si>
    <t>ЧТ</t>
  </si>
  <si>
    <t>ПТ</t>
  </si>
  <si>
    <t>СБ</t>
  </si>
  <si>
    <t>ВС</t>
  </si>
  <si>
    <t>Номера календарных недель</t>
  </si>
  <si>
    <t>Порядковые номера  недель учебного года</t>
  </si>
  <si>
    <t>ДБ.00</t>
  </si>
  <si>
    <t>Базовые дисциплины</t>
  </si>
  <si>
    <t>обязат.</t>
  </si>
  <si>
    <t>КАНИКУЛЫ</t>
  </si>
  <si>
    <t>самост.</t>
  </si>
  <si>
    <t>Русский язык и литература.Литература</t>
  </si>
  <si>
    <t>Иностранный язык</t>
  </si>
  <si>
    <t>Обществознание</t>
  </si>
  <si>
    <t>Профессиональная этика в педагогической деятельности</t>
  </si>
  <si>
    <t>ДП.00</t>
  </si>
  <si>
    <t>Профильные дисциплины</t>
  </si>
  <si>
    <t>Всего обязательной учебной нагрузки (час в неделю)</t>
  </si>
  <si>
    <t>Аудиторная работа</t>
  </si>
  <si>
    <t>Самостоятельная работа</t>
  </si>
  <si>
    <t>МДК.02.02</t>
  </si>
  <si>
    <t>МДК.02.03</t>
  </si>
  <si>
    <t>МДК.03.01</t>
  </si>
  <si>
    <t>ГБПОУ МО "Училище (техникум)</t>
  </si>
  <si>
    <t xml:space="preserve">____________________Н.Н.Абрамушин </t>
  </si>
  <si>
    <t>№</t>
  </si>
  <si>
    <t>Наименование дисциплины</t>
  </si>
  <si>
    <t>Общее кол-во часов</t>
  </si>
  <si>
    <t>Из них</t>
  </si>
  <si>
    <t>На I семестр</t>
  </si>
  <si>
    <t>Форма аттестации</t>
  </si>
  <si>
    <t>На II семестр</t>
  </si>
  <si>
    <t>2 нед</t>
  </si>
  <si>
    <t>ДБ.Базовые дисциплины</t>
  </si>
  <si>
    <t>ОУД.01.Русский язык и Литература. Русский язык</t>
  </si>
  <si>
    <t>т/а</t>
  </si>
  <si>
    <t>ПРОМЕЖУТОЧНАЯ АТТЕСТАЦИЯ</t>
  </si>
  <si>
    <t>ОУД.01. Русский язык и литература. Литература</t>
  </si>
  <si>
    <t>ОУД.02. Иностранный язык</t>
  </si>
  <si>
    <t>ОУД.03.Математика: алгебра, начала анализа, геометрия</t>
  </si>
  <si>
    <t>Д/з</t>
  </si>
  <si>
    <t>ОУД.04.История</t>
  </si>
  <si>
    <t>ОУД.05.Физическая культура</t>
  </si>
  <si>
    <t>ОУД.06.ОБЖ</t>
  </si>
  <si>
    <t>ОУД.08.Физика</t>
  </si>
  <si>
    <t>ОУД.10.Обществознание</t>
  </si>
  <si>
    <t>ОУД.16.География</t>
  </si>
  <si>
    <t>ОУД.17.Экология</t>
  </si>
  <si>
    <t>ОУД.18. Профессиональная этика в педагогической деятельности</t>
  </si>
  <si>
    <t>ДП.Профильные дисциплины</t>
  </si>
  <si>
    <t xml:space="preserve">ОУД.07.Информатика </t>
  </si>
  <si>
    <t>ОУД.09.Химия</t>
  </si>
  <si>
    <t>ОУД.15.Биология</t>
  </si>
  <si>
    <t>ОП.05.Педагогика</t>
  </si>
  <si>
    <t>Итого</t>
  </si>
  <si>
    <t xml:space="preserve">  Подготовка к ГИА</t>
  </si>
  <si>
    <t xml:space="preserve">  Практика преддипломная</t>
  </si>
  <si>
    <t>8 недель</t>
  </si>
  <si>
    <t>ОГСЭ.04. Иностранный язык</t>
  </si>
  <si>
    <t>ЕН.01.Математика</t>
  </si>
  <si>
    <t>Общепрофессиональные дисциплины</t>
  </si>
  <si>
    <t>ОП.01.Анатомия</t>
  </si>
  <si>
    <t>Заместитель  директора по учебной работе ______________________ Т.В.Милакова</t>
  </si>
  <si>
    <t>Всего:</t>
  </si>
  <si>
    <t>вариативная</t>
  </si>
  <si>
    <t>%</t>
  </si>
  <si>
    <t>ЕН</t>
  </si>
  <si>
    <t>Заместитель директора по УР__________________М.В.Сергеева</t>
  </si>
  <si>
    <t>ОГСЭ.05</t>
  </si>
  <si>
    <t>190 часов, отведенные на изучение дисциплины, перенесены га освоение МДК 01.01</t>
  </si>
  <si>
    <t>ОГСЭ.06</t>
  </si>
  <si>
    <t>ОГСЭ.07</t>
  </si>
  <si>
    <t>ОГСЭ.08</t>
  </si>
  <si>
    <t>ОП.11</t>
  </si>
  <si>
    <t>Спортивное совершенствование в избранном виде спорта</t>
  </si>
  <si>
    <t>Теория, методика и история избранного вида спорта</t>
  </si>
  <si>
    <t>Фитнес-технологии</t>
  </si>
  <si>
    <t>Основы проектно-исследовательской деятельности в области образования, физической культуры и спорта</t>
  </si>
  <si>
    <t>Методическое обеспечение и технология физкультурно-спортивной деятельности</t>
  </si>
  <si>
    <t>УП 02</t>
  </si>
  <si>
    <t>Эк.Кв.</t>
  </si>
  <si>
    <t>ГИА.00</t>
  </si>
  <si>
    <t>ГИА.01</t>
  </si>
  <si>
    <t>Подготовка выпускной квалификационной работы</t>
  </si>
  <si>
    <t>Защита выпускной кваливиувционной работы</t>
  </si>
  <si>
    <t>ГИА.02</t>
  </si>
  <si>
    <t>Общий гуманитарный и социально-экономический учебный цикл</t>
  </si>
  <si>
    <t>Математический и общий естественнонаучный  учебный цикл</t>
  </si>
  <si>
    <t>ОП.12</t>
  </si>
  <si>
    <t>ОП.13</t>
  </si>
  <si>
    <t>ЭК.Кв.</t>
  </si>
  <si>
    <t>Основы эргогенических средств в спорте.Анидопинг.</t>
  </si>
  <si>
    <t xml:space="preserve">Спортивный отбор </t>
  </si>
  <si>
    <t xml:space="preserve">Производственная практика (по профилю специальности) </t>
  </si>
  <si>
    <t>Всего часов обучения по общеобразовательному циклу и учебным циклам ППССЗ</t>
  </si>
  <si>
    <t>4 недели</t>
  </si>
  <si>
    <t>7 недель</t>
  </si>
  <si>
    <t>6 недель</t>
  </si>
  <si>
    <t>Консультации на одного обучающегося 4 часов на каждый учебный год</t>
  </si>
  <si>
    <r>
      <t xml:space="preserve">Профиль получаемого профессионального образования </t>
    </r>
    <r>
      <rPr>
        <b/>
        <u/>
        <sz val="16"/>
        <rFont val="Arial"/>
        <family val="2"/>
        <charset val="204"/>
      </rPr>
      <t>естественнонаучный</t>
    </r>
  </si>
  <si>
    <t>Распределение вариативной части ППССЗ</t>
  </si>
  <si>
    <t>огсэ</t>
  </si>
  <si>
    <t>Выпускная квалификационная работа</t>
  </si>
  <si>
    <t>ОП.06.Психология</t>
  </si>
  <si>
    <t>ОП.07.Теория и история физической культуры и спорта</t>
  </si>
  <si>
    <t>Всего часов обучения по учебным циклам ППССЗ</t>
  </si>
  <si>
    <t>Подготовка выпускной квалификационнойработы с 15.05  по 11.06 (всего 4 нед.)</t>
  </si>
  <si>
    <t>Защита выпускной квалификационнойработы с 12.06 по 25.06 (всего 2 нед.)</t>
  </si>
  <si>
    <t>Физиология с основаними биохимии</t>
  </si>
  <si>
    <t>Гигиенические основы ФК и С</t>
  </si>
  <si>
    <t>Теория и история ФК и С</t>
  </si>
  <si>
    <t>Общепрофессиональные учебные дисциплины</t>
  </si>
  <si>
    <t>Организация и проведение учебно-тренировочных занятий и руководство соревновательной деятельностью спортсменов избранном виде спорта</t>
  </si>
  <si>
    <t>Математический и общий естественнонаучный учебный цикл</t>
  </si>
  <si>
    <t>Распределение обязательной  части ППССЗ</t>
  </si>
  <si>
    <t>ОГСЭ.01.</t>
  </si>
  <si>
    <t>ОГСЭ.02.</t>
  </si>
  <si>
    <t>ОГСЭ.06.</t>
  </si>
  <si>
    <t>ОГСЭ.07.</t>
  </si>
  <si>
    <t>ОГСЭ.08.</t>
  </si>
  <si>
    <t>Социальня психология</t>
  </si>
  <si>
    <t>Объем обязательной и вариативной части по циклам обучения (%)</t>
  </si>
  <si>
    <t>обязательная</t>
  </si>
  <si>
    <t>(очная форма обучения)</t>
  </si>
  <si>
    <t xml:space="preserve"> I курс на базе основного общего образования                                                                    </t>
  </si>
  <si>
    <t xml:space="preserve">"_____"______________2016г. </t>
  </si>
  <si>
    <t>Приложение к Приказу №261 от 24.08.2016г.</t>
  </si>
  <si>
    <t>УТВЕРЖДАЮ</t>
  </si>
  <si>
    <t xml:space="preserve">Директор ГБПОУ МО </t>
  </si>
  <si>
    <t>"Училище (техникум) олимпийского</t>
  </si>
  <si>
    <t>резерва №2"</t>
  </si>
  <si>
    <t>_______________Н.Н. Абрамушин</t>
  </si>
  <si>
    <t>"____"__________________2016г.</t>
  </si>
  <si>
    <t>Приложение № 5 к Программе подготовки специалистов среднего звена 49.02.01 Физическая культура</t>
  </si>
  <si>
    <t xml:space="preserve"> (очная форма обучения)</t>
  </si>
  <si>
    <t>вид аттестаии</t>
  </si>
  <si>
    <t>вид аттестации</t>
  </si>
  <si>
    <t xml:space="preserve"> </t>
  </si>
  <si>
    <t>ОГСЭ.02.История</t>
  </si>
  <si>
    <t>д/з</t>
  </si>
  <si>
    <t>УЧЕБНАЯ ПРАКТИКА по ПМ.02</t>
  </si>
  <si>
    <t xml:space="preserve">ОГСЭ.04.Иностранный язык </t>
  </si>
  <si>
    <t>ОГСЭ.07.Русский язык и культура речи</t>
  </si>
  <si>
    <t>Экз</t>
  </si>
  <si>
    <t>МДК.01.01.Избранный вид спорта с методикой тренировки и руководства соревновательной деятельностью спортсменов</t>
  </si>
  <si>
    <t>МДК.02.01.Базовые и новые  физкультурно-спортивные виды деятельности с методикой оздоровительной тренировки</t>
  </si>
  <si>
    <t>МДК 02.02.Организация физкультурно-спортивной работы</t>
  </si>
  <si>
    <t>1нед</t>
  </si>
  <si>
    <t>3 нед</t>
  </si>
  <si>
    <t>18 недель</t>
  </si>
  <si>
    <t>ОГСЭ.03. Психология общения</t>
  </si>
  <si>
    <t>Производственная практика по ПМ.02</t>
  </si>
  <si>
    <t>Учебная практика по ПМ 01</t>
  </si>
  <si>
    <t>ОГСЭ.07. Культурология</t>
  </si>
  <si>
    <t>ЕН.02.Информатика и ИКТ в профессиональной деятельности</t>
  </si>
  <si>
    <t>ОП.02.Физиология с основами биохимии</t>
  </si>
  <si>
    <t>ОП.03.Гигиенические основы ФКиС</t>
  </si>
  <si>
    <t>ОП.09.Основы биомеханики</t>
  </si>
  <si>
    <t>ОП.10.Безопасность жизнедеятельности</t>
  </si>
  <si>
    <t>МДК.01.01. Избранный вид спорта с методикой тренировки и раководства соревновательной деятельностью спортсменов</t>
  </si>
  <si>
    <t>МДК.02.01. Базовые и новые физкультурно-спортивные видиы с методикой оздоровительной тренировки</t>
  </si>
  <si>
    <t>МДК.02.03 Лечебная физическая культура и массаж</t>
  </si>
  <si>
    <t>МДК.03.01. Теоретические и прикладные аспекты методической работы педагога по физической культуре и спорту</t>
  </si>
  <si>
    <t>Практика (педагогическая)</t>
  </si>
  <si>
    <t>К-во час в нед.</t>
  </si>
  <si>
    <t>К-во нед.</t>
  </si>
  <si>
    <t>Всего (час)</t>
  </si>
  <si>
    <t>Методист</t>
  </si>
  <si>
    <t>Инструктор</t>
  </si>
  <si>
    <t>Директор</t>
  </si>
  <si>
    <t>III курс на базе основного общего образования</t>
  </si>
  <si>
    <t>1 нед</t>
  </si>
  <si>
    <t>4 нед</t>
  </si>
  <si>
    <t>ОГСЭ.04.Иностранный язык</t>
  </si>
  <si>
    <t>ОГСЭ.08.Социальная психология</t>
  </si>
  <si>
    <t>ЕН.02.Информатика и ИКТ в проф.деятельности</t>
  </si>
  <si>
    <t>ОП.04.Основы врачебного контроля</t>
  </si>
  <si>
    <t>ОП.08.Правовое обеспечение профессиональной деятельности</t>
  </si>
  <si>
    <t>ОП.11.Менеджмент профессиональной деятельности</t>
  </si>
  <si>
    <t>ОП.12.Спортивная медицина</t>
  </si>
  <si>
    <t>ОП.13.Валеология</t>
  </si>
  <si>
    <t>МДК.01.01.Избранный вид спорта с методикой тренировки и руководства соревновательной деятельностью спортсменов.</t>
  </si>
  <si>
    <t>Основы эргогенических средств в спорте. Антидопинг.</t>
  </si>
  <si>
    <t>Спортивный отбор.</t>
  </si>
  <si>
    <t>Спортивное совершенствование в избранном виде спорта.</t>
  </si>
  <si>
    <t>МДК.03.01.Теоретические и прикладные аспекты методической работы педагога по физической культуре и спорту</t>
  </si>
  <si>
    <t xml:space="preserve">Заместитель директора по учебной работе ___________________М.В.Сергеева </t>
  </si>
  <si>
    <t>Практика (преддипломная)</t>
  </si>
  <si>
    <t>IV курса на базе основного общего образования</t>
  </si>
  <si>
    <t>Приложение №3 к ППССЗ по специальности 49.02.01. Физическая культура</t>
  </si>
  <si>
    <t>3. План учебного процесса (очная форма обучения)</t>
  </si>
  <si>
    <t>УП</t>
  </si>
  <si>
    <t>ПП</t>
  </si>
  <si>
    <t>Г</t>
  </si>
  <si>
    <t>КУРС</t>
  </si>
  <si>
    <t>нед</t>
  </si>
  <si>
    <t>2. Сводные данные по бюджету времени</t>
  </si>
  <si>
    <t>"_____"_________________________2017г.</t>
  </si>
  <si>
    <t xml:space="preserve">ГРАФИК УЧЕБНОГО ПРОЦЕССА 2017-2018 учебного года                                                                  </t>
  </si>
  <si>
    <t>Календарный график 2017-2018 учебного года 1 курс</t>
  </si>
  <si>
    <t xml:space="preserve"> Директор ГБПОУ  МО  "УОР №2"</t>
  </si>
  <si>
    <t>"___" ____________________ 2017г.</t>
  </si>
  <si>
    <t>ГБПОУ МО "УОР №2"</t>
  </si>
  <si>
    <t>Всего часов по общеобразовательному учебному циклу</t>
  </si>
  <si>
    <t>I  курс</t>
  </si>
  <si>
    <t>Баскебол</t>
  </si>
  <si>
    <t xml:space="preserve">II курс  на базе основного общего образования </t>
  </si>
  <si>
    <t>Общие гуманитарные и социально-экономические дисциплины</t>
  </si>
  <si>
    <t>Естественнонаучный цикл</t>
  </si>
  <si>
    <t>ОПД.00</t>
  </si>
  <si>
    <t>Профессиональный цикл</t>
  </si>
  <si>
    <t>ОПД.01</t>
  </si>
  <si>
    <t>Организация и проведение учебно-тренировочных занятий и руководство соревновательной деятельностью детей, подростков и молодежи в избранном виде спорта</t>
  </si>
  <si>
    <t>УП.02</t>
  </si>
  <si>
    <t>Календарный график 2017-2018 учебного года 2 курс</t>
  </si>
  <si>
    <t>История, теория и методика избранного вида спорта</t>
  </si>
  <si>
    <t>ОГСЭ.03. Основы философии</t>
  </si>
  <si>
    <t>Директор ГБПОУ МО "УОР №2"</t>
  </si>
  <si>
    <t xml:space="preserve">ГРАФИК УЧЕБНОГО ПРОЦЕССА 2018-2019 учебного года </t>
  </si>
  <si>
    <t>График учебного процесса 2019-2020 учебный год</t>
  </si>
  <si>
    <t>№ п/п</t>
  </si>
  <si>
    <t xml:space="preserve">ГРАФИК УЧЕБНОГО ПРОЦЕССА 2020-2021 учебного года   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</si>
</sst>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0.0"/>
  </numFmts>
  <fonts count="137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sz val="2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b/>
      <sz val="11"/>
      <name val="Arial Cyr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1"/>
      <name val="Calibri"/>
      <family val="2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sz val="14"/>
      <name val="Arial"/>
      <family val="2"/>
      <charset val="204"/>
    </font>
    <font>
      <sz val="18"/>
      <name val="Arial Cyr"/>
      <charset val="204"/>
    </font>
    <font>
      <b/>
      <i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  <font>
      <i/>
      <sz val="8"/>
      <name val="Times New Roman"/>
      <family val="1"/>
      <charset val="204"/>
    </font>
    <font>
      <b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name val="Arial"/>
      <family val="2"/>
      <charset val="204"/>
    </font>
    <font>
      <sz val="10"/>
      <name val="Times New Roman"/>
      <family val="1"/>
    </font>
    <font>
      <sz val="9"/>
      <name val="Arial"/>
      <family val="2"/>
      <charset val="204"/>
    </font>
    <font>
      <b/>
      <i/>
      <sz val="10"/>
      <name val="Arial"/>
      <family val="2"/>
      <charset val="204"/>
    </font>
    <font>
      <b/>
      <sz val="12"/>
      <color indexed="13"/>
      <name val="Times New Roman"/>
      <family val="1"/>
      <charset val="204"/>
    </font>
    <font>
      <sz val="8"/>
      <name val="Arial Cyr"/>
      <family val="2"/>
      <charset val="204"/>
    </font>
    <font>
      <b/>
      <sz val="18"/>
      <name val="Arial Cyr"/>
      <charset val="204"/>
    </font>
    <font>
      <sz val="16"/>
      <name val="Arial Cyr"/>
      <charset val="204"/>
    </font>
    <font>
      <i/>
      <sz val="10"/>
      <name val="Arial Cyr"/>
      <charset val="204"/>
    </font>
    <font>
      <i/>
      <sz val="14"/>
      <name val="Arial Cyr"/>
      <charset val="204"/>
    </font>
    <font>
      <sz val="11"/>
      <name val="Times New Roman"/>
      <family val="1"/>
    </font>
    <font>
      <sz val="11"/>
      <name val="Arial Cyr"/>
      <family val="2"/>
      <charset val="204"/>
    </font>
    <font>
      <sz val="9"/>
      <name val="Times New Roman"/>
      <family val="1"/>
    </font>
    <font>
      <sz val="9"/>
      <name val="Arial Cyr"/>
      <charset val="204"/>
    </font>
    <font>
      <sz val="11"/>
      <name val="Arial Cyr"/>
      <charset val="204"/>
    </font>
    <font>
      <sz val="12"/>
      <name val="Arial"/>
      <family val="2"/>
      <charset val="204"/>
    </font>
    <font>
      <sz val="16"/>
      <name val="Arial"/>
      <family val="2"/>
      <charset val="204"/>
    </font>
    <font>
      <i/>
      <sz val="14"/>
      <name val="Arial"/>
      <family val="2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sz val="11"/>
      <name val="Arial"/>
      <family val="2"/>
      <charset val="204"/>
    </font>
    <font>
      <b/>
      <sz val="16"/>
      <name val="Arial"/>
      <family val="2"/>
      <charset val="204"/>
    </font>
    <font>
      <sz val="20"/>
      <name val="Arial"/>
      <family val="2"/>
      <charset val="204"/>
    </font>
    <font>
      <sz val="9"/>
      <name val="Times New Roman"/>
      <family val="1"/>
      <charset val="204"/>
    </font>
    <font>
      <b/>
      <sz val="20"/>
      <name val="Arial"/>
      <family val="2"/>
      <charset val="204"/>
    </font>
    <font>
      <sz val="10"/>
      <name val="Arial Cyr"/>
      <family val="2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9"/>
      <name val="Arial"/>
      <family val="2"/>
      <charset val="204"/>
    </font>
    <font>
      <b/>
      <sz val="9"/>
      <name val="Times New Roman"/>
      <family val="1"/>
      <charset val="204"/>
    </font>
    <font>
      <b/>
      <sz val="8"/>
      <color indexed="9"/>
      <name val="Times New Roman"/>
      <family val="1"/>
      <charset val="204"/>
    </font>
    <font>
      <sz val="8"/>
      <color indexed="9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6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2"/>
      <color rgb="FF000000"/>
      <name val="Symbol"/>
      <family val="1"/>
      <charset val="2"/>
    </font>
    <font>
      <sz val="8"/>
      <color rgb="FF00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6"/>
      <color rgb="FF000000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26"/>
      <name val="Arial"/>
      <family val="2"/>
      <charset val="204"/>
    </font>
    <font>
      <sz val="26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8"/>
      <name val="Arial"/>
      <family val="2"/>
      <charset val="204"/>
    </font>
    <font>
      <b/>
      <sz val="72"/>
      <name val="Times New Roman Cyr"/>
      <family val="1"/>
      <charset val="204"/>
    </font>
    <font>
      <b/>
      <i/>
      <sz val="14"/>
      <name val="Arial"/>
      <family val="2"/>
      <charset val="204"/>
    </font>
    <font>
      <i/>
      <sz val="14"/>
      <name val="Arial Cyr"/>
      <family val="2"/>
      <charset val="204"/>
    </font>
    <font>
      <sz val="14"/>
      <name val="Arial Cyr"/>
      <family val="2"/>
      <charset val="204"/>
    </font>
    <font>
      <b/>
      <u/>
      <sz val="16"/>
      <name val="Arial"/>
      <family val="2"/>
      <charset val="204"/>
    </font>
    <font>
      <i/>
      <sz val="16"/>
      <name val="Arial"/>
      <family val="2"/>
      <charset val="204"/>
    </font>
    <font>
      <sz val="11"/>
      <name val="Times New Roman"/>
      <family val="1"/>
      <charset val="204"/>
    </font>
    <font>
      <sz val="12"/>
      <name val="Calibri"/>
      <family val="2"/>
      <scheme val="minor"/>
    </font>
    <font>
      <b/>
      <sz val="9"/>
      <name val="Times New Roman"/>
      <family val="1"/>
    </font>
    <font>
      <b/>
      <sz val="9"/>
      <name val="Arial Cyr"/>
      <charset val="204"/>
    </font>
    <font>
      <b/>
      <sz val="10"/>
      <name val="Times New Roman"/>
      <family val="1"/>
    </font>
    <font>
      <b/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30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</font>
    <font>
      <sz val="10"/>
      <color theme="1"/>
      <name val="Arial Cyr"/>
      <charset val="204"/>
    </font>
    <font>
      <b/>
      <i/>
      <sz val="10"/>
      <color theme="1"/>
      <name val="Times New Roman"/>
      <family val="1"/>
      <charset val="204"/>
    </font>
    <font>
      <b/>
      <sz val="8"/>
      <color theme="1"/>
      <name val="Arial Cyr"/>
      <charset val="204"/>
    </font>
    <font>
      <b/>
      <sz val="10"/>
      <color indexed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62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color theme="0"/>
      <name val="Times New Roman"/>
      <family val="1"/>
    </font>
    <font>
      <b/>
      <sz val="12"/>
      <color theme="0"/>
      <name val="Times New Roman"/>
      <family val="1"/>
      <charset val="204"/>
    </font>
    <font>
      <b/>
      <sz val="9"/>
      <color indexed="62"/>
      <name val="Times New Roman"/>
      <family val="1"/>
      <charset val="204"/>
    </font>
    <font>
      <i/>
      <sz val="9"/>
      <name val="Arial Cyr"/>
      <charset val="204"/>
    </font>
    <font>
      <i/>
      <sz val="9"/>
      <name val="Times New Roman"/>
      <family val="1"/>
      <charset val="204"/>
    </font>
    <font>
      <b/>
      <i/>
      <sz val="8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22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Arial Cyr"/>
      <charset val="204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Arial Cyr"/>
      <charset val="204"/>
    </font>
    <font>
      <sz val="10"/>
      <color rgb="FFFF0000"/>
      <name val="Arial"/>
      <family val="2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</fonts>
  <fills count="56">
    <fill>
      <patternFill patternType="none"/>
    </fill>
    <fill>
      <patternFill patternType="gray125"/>
    </fill>
    <fill>
      <patternFill patternType="solid">
        <fgColor indexed="54"/>
        <b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92D050"/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4" tint="0.39997558519241921"/>
        <bgColor indexed="26"/>
      </patternFill>
    </fill>
    <fill>
      <patternFill patternType="solid">
        <fgColor theme="3" tint="0.59999389629810485"/>
        <bgColor indexed="26"/>
      </patternFill>
    </fill>
  </fills>
  <borders count="2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mediumDashed">
        <color rgb="FF0070C0"/>
      </top>
      <bottom style="mediumDashed">
        <color rgb="FF0070C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C00000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 style="thin">
        <color rgb="FFC00000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Dashed">
        <color rgb="FF0070C0"/>
      </top>
      <bottom style="mediumDashed">
        <color rgb="FF0070C0"/>
      </bottom>
      <diagonal/>
    </border>
    <border>
      <left/>
      <right style="medium">
        <color auto="1"/>
      </right>
      <top style="thin">
        <color auto="1"/>
      </top>
      <bottom style="mediumDashed">
        <color rgb="FF0070C0"/>
      </bottom>
      <diagonal/>
    </border>
    <border>
      <left/>
      <right/>
      <top style="thin">
        <color auto="1"/>
      </top>
      <bottom style="mediumDashed">
        <color rgb="FF007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Dashed">
        <color rgb="FF0070C0"/>
      </bottom>
      <diagonal/>
    </border>
    <border>
      <left style="thin">
        <color auto="1"/>
      </left>
      <right/>
      <top style="thin">
        <color auto="1"/>
      </top>
      <bottom style="mediumDashed">
        <color rgb="FF0070C0"/>
      </bottom>
      <diagonal/>
    </border>
    <border>
      <left/>
      <right style="thin">
        <color auto="1"/>
      </right>
      <top style="thin">
        <color auto="1"/>
      </top>
      <bottom style="mediumDashed">
        <color rgb="FF0070C0"/>
      </bottom>
      <diagonal/>
    </border>
    <border>
      <left style="thin">
        <color auto="1"/>
      </left>
      <right/>
      <top style="mediumDashed">
        <color rgb="FF0070C0"/>
      </top>
      <bottom style="mediumDashed">
        <color rgb="FF0070C0"/>
      </bottom>
      <diagonal/>
    </border>
    <border>
      <left/>
      <right style="thin">
        <color auto="1"/>
      </right>
      <top style="mediumDashed">
        <color rgb="FF0070C0"/>
      </top>
      <bottom style="mediumDashed">
        <color rgb="FF0070C0"/>
      </bottom>
      <diagonal/>
    </border>
    <border>
      <left/>
      <right style="medium">
        <color auto="1"/>
      </right>
      <top style="mediumDashed">
        <color rgb="FF0070C0"/>
      </top>
      <bottom style="mediumDashed">
        <color rgb="FF0070C0"/>
      </bottom>
      <diagonal/>
    </border>
    <border>
      <left style="medium">
        <color auto="1"/>
      </left>
      <right/>
      <top style="mediumDashed">
        <color rgb="FF0070C0"/>
      </top>
      <bottom style="mediumDashed">
        <color rgb="FF0070C0"/>
      </bottom>
      <diagonal/>
    </border>
    <border>
      <left/>
      <right/>
      <top style="mediumDashed">
        <color rgb="FF4F81BD"/>
      </top>
      <bottom style="mediumDashed">
        <color rgb="FF4F81BD"/>
      </bottom>
      <diagonal/>
    </border>
    <border>
      <left style="thin">
        <color auto="1"/>
      </left>
      <right/>
      <top style="mediumDashed">
        <color rgb="FF4F81BD"/>
      </top>
      <bottom style="mediumDashed">
        <color rgb="FF4F81BD"/>
      </bottom>
      <diagonal/>
    </border>
    <border>
      <left/>
      <right style="medium">
        <color auto="1"/>
      </right>
      <top style="mediumDashed">
        <color rgb="FF4F81BD"/>
      </top>
      <bottom style="mediumDashed">
        <color rgb="FF4F81BD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mediumDashed">
        <color indexed="30"/>
      </bottom>
      <diagonal/>
    </border>
    <border>
      <left/>
      <right/>
      <top style="thin">
        <color indexed="64"/>
      </top>
      <bottom style="mediumDashed">
        <color indexed="30"/>
      </bottom>
      <diagonal/>
    </border>
    <border>
      <left/>
      <right style="thin">
        <color indexed="64"/>
      </right>
      <top style="thin">
        <color indexed="64"/>
      </top>
      <bottom style="mediumDashed">
        <color indexed="30"/>
      </bottom>
      <diagonal/>
    </border>
    <border>
      <left/>
      <right/>
      <top style="mediumDashed">
        <color rgb="FF0070C0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Dashed">
        <color rgb="FF0070C0"/>
      </bottom>
      <diagonal/>
    </border>
    <border>
      <left style="medium">
        <color auto="1"/>
      </left>
      <right style="thin">
        <color auto="1"/>
      </right>
      <top style="mediumDashed">
        <color rgb="FF002060"/>
      </top>
      <bottom style="mediumDashed">
        <color rgb="FF0070C0"/>
      </bottom>
      <diagonal/>
    </border>
    <border>
      <left style="thin">
        <color auto="1"/>
      </left>
      <right/>
      <top style="mediumDashed">
        <color rgb="FF002060"/>
      </top>
      <bottom style="mediumDashed">
        <color rgb="FF0070C0"/>
      </bottom>
      <diagonal/>
    </border>
    <border>
      <left/>
      <right/>
      <top style="mediumDashed">
        <color rgb="FF002060"/>
      </top>
      <bottom style="mediumDashed">
        <color rgb="FF0070C0"/>
      </bottom>
      <diagonal/>
    </border>
    <border>
      <left/>
      <right style="thin">
        <color auto="1"/>
      </right>
      <top style="mediumDashed">
        <color rgb="FF002060"/>
      </top>
      <bottom style="mediumDashed">
        <color rgb="FF0070C0"/>
      </bottom>
      <diagonal/>
    </border>
    <border>
      <left style="medium">
        <color auto="1"/>
      </left>
      <right/>
      <top style="mediumDashed">
        <color rgb="FF002060"/>
      </top>
      <bottom style="mediumDashed">
        <color rgb="FF0070C0"/>
      </bottom>
      <diagonal/>
    </border>
    <border>
      <left/>
      <right style="medium">
        <color auto="1"/>
      </right>
      <top style="mediumDashed">
        <color rgb="FF002060"/>
      </top>
      <bottom style="mediumDashed">
        <color rgb="FF0070C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Dashed">
        <color rgb="FF00206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Dashed">
        <color rgb="FF00206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Dashed">
        <color rgb="FF002060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Dashed">
        <color rgb="FF0070C0"/>
      </bottom>
      <diagonal/>
    </border>
    <border>
      <left/>
      <right style="thin">
        <color auto="1"/>
      </right>
      <top/>
      <bottom style="mediumDashed">
        <color rgb="FF0070C0"/>
      </bottom>
      <diagonal/>
    </border>
    <border>
      <left style="thin">
        <color auto="1"/>
      </left>
      <right style="medium">
        <color auto="1"/>
      </right>
      <top/>
      <bottom style="mediumDashed">
        <color rgb="FF0070C0"/>
      </bottom>
      <diagonal/>
    </border>
    <border>
      <left style="thin">
        <color auto="1"/>
      </left>
      <right/>
      <top style="mediumDashed">
        <color rgb="FF0070C0"/>
      </top>
      <bottom/>
      <diagonal/>
    </border>
    <border>
      <left/>
      <right style="medium">
        <color auto="1"/>
      </right>
      <top style="mediumDashed">
        <color rgb="FF0070C0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indexed="64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55" fillId="0" borderId="0"/>
    <xf numFmtId="0" fontId="106" fillId="0" borderId="0"/>
  </cellStyleXfs>
  <cellXfs count="2080">
    <xf numFmtId="0" fontId="0" fillId="0" borderId="0" xfId="0"/>
    <xf numFmtId="0" fontId="1" fillId="0" borderId="0" xfId="3"/>
    <xf numFmtId="0" fontId="2" fillId="0" borderId="0" xfId="3" applyFont="1" applyAlignment="1">
      <alignment vertical="distributed"/>
    </xf>
    <xf numFmtId="0" fontId="55" fillId="0" borderId="0" xfId="4" applyFont="1"/>
    <xf numFmtId="0" fontId="65" fillId="0" borderId="0" xfId="4" applyFont="1" applyAlignment="1">
      <alignment horizontal="right"/>
    </xf>
    <xf numFmtId="0" fontId="66" fillId="0" borderId="0" xfId="4" applyFont="1" applyAlignment="1">
      <alignment horizontal="right"/>
    </xf>
    <xf numFmtId="0" fontId="2" fillId="0" borderId="0" xfId="4" applyFont="1"/>
    <xf numFmtId="0" fontId="41" fillId="0" borderId="0" xfId="4" applyFont="1"/>
    <xf numFmtId="0" fontId="64" fillId="0" borderId="0" xfId="4" applyFont="1" applyAlignment="1">
      <alignment horizontal="center"/>
    </xf>
    <xf numFmtId="0" fontId="67" fillId="0" borderId="0" xfId="4" applyFont="1" applyAlignment="1">
      <alignment horizontal="center"/>
    </xf>
    <xf numFmtId="0" fontId="64" fillId="0" borderId="0" xfId="4" applyFont="1"/>
    <xf numFmtId="0" fontId="24" fillId="0" borderId="0" xfId="3" applyFont="1" applyBorder="1" applyAlignment="1">
      <alignment vertical="distributed"/>
    </xf>
    <xf numFmtId="0" fontId="68" fillId="0" borderId="0" xfId="4" applyFont="1" applyBorder="1" applyAlignment="1">
      <alignment horizontal="center" textRotation="90" wrapText="1"/>
    </xf>
    <xf numFmtId="0" fontId="64" fillId="0" borderId="0" xfId="4" applyFont="1" applyBorder="1" applyAlignment="1">
      <alignment horizontal="center" textRotation="90" wrapText="1"/>
    </xf>
    <xf numFmtId="0" fontId="65" fillId="0" borderId="0" xfId="4" applyFont="1" applyBorder="1" applyAlignment="1">
      <alignment horizontal="center" textRotation="90" wrapText="1"/>
    </xf>
    <xf numFmtId="0" fontId="32" fillId="7" borderId="4" xfId="4" applyFont="1" applyFill="1" applyBorder="1" applyAlignment="1">
      <alignment horizontal="center" vertical="center" wrapText="1"/>
    </xf>
    <xf numFmtId="0" fontId="32" fillId="20" borderId="4" xfId="4" applyFont="1" applyFill="1" applyBorder="1" applyAlignment="1">
      <alignment horizontal="center" vertical="center" wrapText="1"/>
    </xf>
    <xf numFmtId="0" fontId="69" fillId="19" borderId="4" xfId="4" applyFont="1" applyFill="1" applyBorder="1" applyAlignment="1">
      <alignment horizontal="center" vertical="center"/>
    </xf>
    <xf numFmtId="0" fontId="72" fillId="0" borderId="0" xfId="4" applyFont="1" applyFill="1" applyBorder="1" applyAlignment="1">
      <alignment horizontal="center" wrapText="1"/>
    </xf>
    <xf numFmtId="0" fontId="73" fillId="0" borderId="0" xfId="4" applyFont="1" applyBorder="1" applyAlignment="1">
      <alignment horizontal="center" textRotation="90" wrapText="1"/>
    </xf>
    <xf numFmtId="0" fontId="74" fillId="0" borderId="35" xfId="4" applyFont="1" applyBorder="1" applyAlignment="1">
      <alignment horizontal="center"/>
    </xf>
    <xf numFmtId="0" fontId="74" fillId="0" borderId="35" xfId="4" applyFont="1" applyBorder="1" applyAlignment="1">
      <alignment horizontal="center" wrapText="1"/>
    </xf>
    <xf numFmtId="0" fontId="25" fillId="0" borderId="0" xfId="4" applyFont="1" applyBorder="1" applyAlignment="1">
      <alignment horizontal="center" textRotation="90"/>
    </xf>
    <xf numFmtId="0" fontId="71" fillId="0" borderId="0" xfId="4" applyFont="1" applyFill="1" applyBorder="1" applyAlignment="1">
      <alignment wrapText="1"/>
    </xf>
    <xf numFmtId="0" fontId="71" fillId="0" borderId="0" xfId="4" applyFont="1" applyFill="1" applyBorder="1" applyAlignment="1">
      <alignment horizontal="center" wrapText="1"/>
    </xf>
    <xf numFmtId="0" fontId="72" fillId="0" borderId="23" xfId="4" applyFont="1" applyFill="1" applyBorder="1" applyAlignment="1">
      <alignment horizontal="center"/>
    </xf>
    <xf numFmtId="0" fontId="71" fillId="0" borderId="23" xfId="4" applyFont="1" applyFill="1" applyBorder="1" applyAlignment="1">
      <alignment horizontal="center" wrapText="1"/>
    </xf>
    <xf numFmtId="0" fontId="69" fillId="0" borderId="23" xfId="4" applyFont="1" applyFill="1" applyBorder="1" applyAlignment="1">
      <alignment horizontal="center" vertical="center"/>
    </xf>
    <xf numFmtId="0" fontId="69" fillId="0" borderId="35" xfId="4" applyFont="1" applyFill="1" applyBorder="1" applyAlignment="1">
      <alignment horizontal="center" vertical="center"/>
    </xf>
    <xf numFmtId="0" fontId="32" fillId="0" borderId="41" xfId="4" applyFont="1" applyBorder="1" applyAlignment="1">
      <alignment horizontal="center" vertical="center"/>
    </xf>
    <xf numFmtId="0" fontId="2" fillId="0" borderId="0" xfId="4" applyFont="1" applyBorder="1"/>
    <xf numFmtId="0" fontId="41" fillId="0" borderId="0" xfId="4" applyFont="1" applyBorder="1"/>
    <xf numFmtId="0" fontId="74" fillId="0" borderId="0" xfId="4" applyFont="1" applyFill="1" applyBorder="1" applyAlignment="1">
      <alignment horizontal="center" wrapText="1"/>
    </xf>
    <xf numFmtId="0" fontId="73" fillId="0" borderId="0" xfId="4" applyFont="1" applyFill="1" applyBorder="1" applyAlignment="1">
      <alignment horizontal="center" vertical="center"/>
    </xf>
    <xf numFmtId="0" fontId="14" fillId="0" borderId="0" xfId="4" applyFont="1" applyFill="1" applyBorder="1"/>
    <xf numFmtId="0" fontId="14" fillId="0" borderId="0" xfId="4" applyFont="1" applyFill="1" applyBorder="1" applyAlignment="1">
      <alignment horizontal="center" vertical="center" wrapText="1"/>
    </xf>
    <xf numFmtId="0" fontId="76" fillId="0" borderId="19" xfId="4" applyFont="1" applyFill="1" applyBorder="1" applyAlignment="1">
      <alignment horizontal="center" vertical="center"/>
    </xf>
    <xf numFmtId="0" fontId="76" fillId="0" borderId="4" xfId="4" applyFont="1" applyFill="1" applyBorder="1" applyAlignment="1">
      <alignment horizontal="center" vertical="center"/>
    </xf>
    <xf numFmtId="0" fontId="76" fillId="0" borderId="34" xfId="4" applyFont="1" applyFill="1" applyBorder="1" applyAlignment="1">
      <alignment horizontal="center" vertical="center"/>
    </xf>
    <xf numFmtId="0" fontId="41" fillId="0" borderId="48" xfId="4" applyFont="1" applyBorder="1"/>
    <xf numFmtId="0" fontId="55" fillId="0" borderId="21" xfId="4" applyBorder="1"/>
    <xf numFmtId="0" fontId="70" fillId="8" borderId="4" xfId="4" applyFont="1" applyFill="1" applyBorder="1" applyAlignment="1">
      <alignment horizontal="center" vertical="center"/>
    </xf>
    <xf numFmtId="0" fontId="70" fillId="17" borderId="4" xfId="4" applyFont="1" applyFill="1" applyBorder="1" applyAlignment="1">
      <alignment horizontal="center" vertical="center"/>
    </xf>
    <xf numFmtId="0" fontId="32" fillId="0" borderId="19" xfId="4" applyFont="1" applyBorder="1" applyAlignment="1">
      <alignment vertical="center"/>
    </xf>
    <xf numFmtId="0" fontId="71" fillId="0" borderId="36" xfId="4" applyFont="1" applyBorder="1" applyAlignment="1">
      <alignment horizontal="center" vertical="center" textRotation="90" wrapText="1"/>
    </xf>
    <xf numFmtId="0" fontId="71" fillId="0" borderId="9" xfId="4" applyFont="1" applyBorder="1" applyAlignment="1">
      <alignment vertical="center" textRotation="90" wrapText="1"/>
    </xf>
    <xf numFmtId="0" fontId="71" fillId="0" borderId="18" xfId="4" applyFont="1" applyBorder="1" applyAlignment="1">
      <alignment vertical="center" textRotation="90" wrapText="1"/>
    </xf>
    <xf numFmtId="0" fontId="71" fillId="0" borderId="15" xfId="4" applyFont="1" applyBorder="1" applyAlignment="1">
      <alignment vertical="center" textRotation="90" wrapText="1"/>
    </xf>
    <xf numFmtId="0" fontId="74" fillId="16" borderId="20" xfId="4" applyFont="1" applyFill="1" applyBorder="1" applyAlignment="1">
      <alignment horizontal="center"/>
    </xf>
    <xf numFmtId="0" fontId="74" fillId="16" borderId="4" xfId="4" applyFont="1" applyFill="1" applyBorder="1" applyAlignment="1">
      <alignment horizontal="center"/>
    </xf>
    <xf numFmtId="0" fontId="74" fillId="16" borderId="4" xfId="4" applyFont="1" applyFill="1" applyBorder="1" applyAlignment="1">
      <alignment horizontal="center" wrapText="1"/>
    </xf>
    <xf numFmtId="0" fontId="74" fillId="16" borderId="49" xfId="4" applyFont="1" applyFill="1" applyBorder="1" applyAlignment="1">
      <alignment horizontal="center"/>
    </xf>
    <xf numFmtId="0" fontId="74" fillId="16" borderId="34" xfId="4" applyFont="1" applyFill="1" applyBorder="1" applyAlignment="1">
      <alignment horizontal="center"/>
    </xf>
    <xf numFmtId="0" fontId="74" fillId="16" borderId="34" xfId="4" applyFont="1" applyFill="1" applyBorder="1" applyAlignment="1">
      <alignment horizontal="center" wrapText="1"/>
    </xf>
    <xf numFmtId="0" fontId="70" fillId="0" borderId="5" xfId="4" applyFont="1" applyBorder="1" applyAlignment="1">
      <alignment horizontal="center" vertical="center" wrapText="1"/>
    </xf>
    <xf numFmtId="0" fontId="70" fillId="19" borderId="5" xfId="4" applyFont="1" applyFill="1" applyBorder="1" applyAlignment="1">
      <alignment horizontal="center" vertical="center" wrapText="1"/>
    </xf>
    <xf numFmtId="0" fontId="70" fillId="8" borderId="5" xfId="4" applyFont="1" applyFill="1" applyBorder="1" applyAlignment="1">
      <alignment horizontal="center" vertical="center" wrapText="1"/>
    </xf>
    <xf numFmtId="0" fontId="70" fillId="17" borderId="5" xfId="4" applyFont="1" applyFill="1" applyBorder="1" applyAlignment="1">
      <alignment horizontal="center" vertical="center" wrapText="1"/>
    </xf>
    <xf numFmtId="0" fontId="70" fillId="0" borderId="41" xfId="4" applyFont="1" applyFill="1" applyBorder="1" applyAlignment="1">
      <alignment horizontal="center" wrapText="1"/>
    </xf>
    <xf numFmtId="0" fontId="24" fillId="0" borderId="0" xfId="3" applyFont="1" applyBorder="1" applyAlignment="1">
      <alignment horizontal="center" vertical="distributed"/>
    </xf>
    <xf numFmtId="0" fontId="77" fillId="21" borderId="15" xfId="4" applyFont="1" applyFill="1" applyBorder="1" applyAlignment="1">
      <alignment horizontal="center" vertical="center" wrapText="1"/>
    </xf>
    <xf numFmtId="0" fontId="70" fillId="21" borderId="5" xfId="4" applyFont="1" applyFill="1" applyBorder="1" applyAlignment="1">
      <alignment horizontal="center" vertical="center" wrapText="1"/>
    </xf>
    <xf numFmtId="0" fontId="69" fillId="21" borderId="34" xfId="4" applyFont="1" applyFill="1" applyBorder="1" applyAlignment="1">
      <alignment horizontal="center" vertical="center"/>
    </xf>
    <xf numFmtId="0" fontId="70" fillId="12" borderId="17" xfId="4" applyFont="1" applyFill="1" applyBorder="1" applyAlignment="1">
      <alignment horizontal="center" vertical="center"/>
    </xf>
    <xf numFmtId="0" fontId="70" fillId="0" borderId="0" xfId="4" applyFont="1" applyFill="1" applyBorder="1" applyAlignment="1">
      <alignment horizontal="center" wrapText="1"/>
    </xf>
    <xf numFmtId="0" fontId="10" fillId="0" borderId="0" xfId="3" applyFont="1" applyAlignment="1">
      <alignment vertical="distributed"/>
    </xf>
    <xf numFmtId="0" fontId="32" fillId="0" borderId="56" xfId="4" applyFont="1" applyBorder="1" applyAlignment="1">
      <alignment vertical="center"/>
    </xf>
    <xf numFmtId="0" fontId="32" fillId="0" borderId="59" xfId="4" applyFont="1" applyBorder="1" applyAlignment="1">
      <alignment vertical="center"/>
    </xf>
    <xf numFmtId="165" fontId="32" fillId="20" borderId="4" xfId="4" applyNumberFormat="1" applyFont="1" applyFill="1" applyBorder="1" applyAlignment="1">
      <alignment horizontal="center" vertical="center" wrapText="1"/>
    </xf>
    <xf numFmtId="165" fontId="69" fillId="19" borderId="4" xfId="4" applyNumberFormat="1" applyFont="1" applyFill="1" applyBorder="1" applyAlignment="1">
      <alignment horizontal="center" vertical="center"/>
    </xf>
    <xf numFmtId="1" fontId="70" fillId="17" borderId="4" xfId="4" applyNumberFormat="1" applyFont="1" applyFill="1" applyBorder="1" applyAlignment="1">
      <alignment horizontal="center" vertical="center"/>
    </xf>
    <xf numFmtId="0" fontId="1" fillId="0" borderId="0" xfId="3"/>
    <xf numFmtId="0" fontId="2" fillId="0" borderId="4" xfId="3" applyFont="1" applyFill="1" applyBorder="1" applyAlignment="1">
      <alignment horizontal="center" vertical="distributed" wrapText="1"/>
    </xf>
    <xf numFmtId="0" fontId="2" fillId="5" borderId="4" xfId="3" applyFont="1" applyFill="1" applyBorder="1" applyAlignment="1">
      <alignment horizontal="center" vertical="distributed" wrapText="1"/>
    </xf>
    <xf numFmtId="0" fontId="2" fillId="5" borderId="4" xfId="3" applyFont="1" applyFill="1" applyBorder="1" applyAlignment="1">
      <alignment horizontal="center" vertical="distributed"/>
    </xf>
    <xf numFmtId="0" fontId="1" fillId="0" borderId="0" xfId="3" applyAlignment="1">
      <alignment vertical="distributed"/>
    </xf>
    <xf numFmtId="0" fontId="1" fillId="0" borderId="0" xfId="3" applyFont="1" applyAlignment="1">
      <alignment vertical="distributed"/>
    </xf>
    <xf numFmtId="0" fontId="24" fillId="0" borderId="21" xfId="3" applyFont="1" applyBorder="1" applyAlignment="1">
      <alignment horizontal="center" vertical="distributed"/>
    </xf>
    <xf numFmtId="0" fontId="2" fillId="0" borderId="7" xfId="3" applyFont="1" applyFill="1" applyBorder="1" applyAlignment="1">
      <alignment horizontal="center" vertical="distributed" wrapText="1"/>
    </xf>
    <xf numFmtId="0" fontId="1" fillId="0" borderId="0" xfId="3" applyBorder="1"/>
    <xf numFmtId="0" fontId="24" fillId="0" borderId="0" xfId="3" applyFont="1" applyBorder="1" applyAlignment="1">
      <alignment vertical="distributed"/>
    </xf>
    <xf numFmtId="0" fontId="2" fillId="5" borderId="7" xfId="3" applyFont="1" applyFill="1" applyBorder="1" applyAlignment="1">
      <alignment horizontal="center" vertical="distributed" wrapText="1"/>
    </xf>
    <xf numFmtId="0" fontId="2" fillId="5" borderId="7" xfId="3" applyFont="1" applyFill="1" applyBorder="1" applyAlignment="1">
      <alignment horizontal="center" vertical="distributed"/>
    </xf>
    <xf numFmtId="0" fontId="2" fillId="0" borderId="10" xfId="3" applyFont="1" applyFill="1" applyBorder="1" applyAlignment="1">
      <alignment horizontal="center" vertical="distributed"/>
    </xf>
    <xf numFmtId="0" fontId="2" fillId="0" borderId="6" xfId="3" applyFont="1" applyFill="1" applyBorder="1" applyAlignment="1">
      <alignment horizontal="center" vertical="distributed"/>
    </xf>
    <xf numFmtId="0" fontId="2" fillId="27" borderId="14" xfId="3" applyFont="1" applyFill="1" applyBorder="1" applyAlignment="1">
      <alignment vertical="distributed" textRotation="90" wrapText="1"/>
    </xf>
    <xf numFmtId="0" fontId="24" fillId="0" borderId="0" xfId="3" applyFont="1" applyBorder="1" applyAlignment="1">
      <alignment horizontal="center" vertical="distributed"/>
    </xf>
    <xf numFmtId="0" fontId="10" fillId="0" borderId="0" xfId="3" applyFont="1" applyAlignment="1">
      <alignment vertical="distributed"/>
    </xf>
    <xf numFmtId="0" fontId="2" fillId="0" borderId="0" xfId="3" applyFont="1" applyAlignment="1">
      <alignment horizontal="left" vertical="distributed"/>
    </xf>
    <xf numFmtId="0" fontId="2" fillId="27" borderId="9" xfId="3" applyFont="1" applyFill="1" applyBorder="1" applyAlignment="1">
      <alignment vertical="distributed" textRotation="90" wrapText="1"/>
    </xf>
    <xf numFmtId="0" fontId="2" fillId="21" borderId="15" xfId="3" applyFont="1" applyFill="1" applyBorder="1" applyAlignment="1">
      <alignment vertical="distributed" textRotation="90" wrapText="1"/>
    </xf>
    <xf numFmtId="0" fontId="4" fillId="10" borderId="16" xfId="3" applyFont="1" applyFill="1" applyBorder="1" applyAlignment="1">
      <alignment horizontal="center" vertical="distributed" wrapText="1"/>
    </xf>
    <xf numFmtId="0" fontId="60" fillId="2" borderId="2" xfId="3" applyFont="1" applyFill="1" applyBorder="1" applyAlignment="1">
      <alignment horizontal="center" vertical="distributed" wrapText="1"/>
    </xf>
    <xf numFmtId="0" fontId="60" fillId="2" borderId="1" xfId="3" applyFont="1" applyFill="1" applyBorder="1" applyAlignment="1">
      <alignment horizontal="center" vertical="distributed" wrapText="1"/>
    </xf>
    <xf numFmtId="0" fontId="61" fillId="2" borderId="1" xfId="3" applyFont="1" applyFill="1" applyBorder="1" applyAlignment="1">
      <alignment horizontal="center" vertical="distributed" wrapText="1"/>
    </xf>
    <xf numFmtId="0" fontId="60" fillId="2" borderId="16" xfId="3" applyFont="1" applyFill="1" applyBorder="1" applyAlignment="1">
      <alignment horizontal="center" vertical="distributed" wrapText="1"/>
    </xf>
    <xf numFmtId="0" fontId="27" fillId="26" borderId="46" xfId="3" applyFont="1" applyFill="1" applyBorder="1" applyAlignment="1">
      <alignment horizontal="center" vertical="distributed" wrapText="1"/>
    </xf>
    <xf numFmtId="0" fontId="27" fillId="26" borderId="37" xfId="3" applyFont="1" applyFill="1" applyBorder="1" applyAlignment="1">
      <alignment vertical="distributed" wrapText="1"/>
    </xf>
    <xf numFmtId="0" fontId="27" fillId="26" borderId="63" xfId="3" applyFont="1" applyFill="1" applyBorder="1" applyAlignment="1">
      <alignment vertical="distributed" wrapText="1"/>
    </xf>
    <xf numFmtId="0" fontId="27" fillId="26" borderId="62" xfId="3" applyFont="1" applyFill="1" applyBorder="1" applyAlignment="1">
      <alignment vertical="distributed" wrapText="1"/>
    </xf>
    <xf numFmtId="0" fontId="6" fillId="9" borderId="4" xfId="3" applyFont="1" applyFill="1" applyBorder="1" applyAlignment="1">
      <alignment horizontal="center" vertical="distributed" wrapText="1"/>
    </xf>
    <xf numFmtId="0" fontId="27" fillId="9" borderId="4" xfId="3" applyFont="1" applyFill="1" applyBorder="1" applyAlignment="1">
      <alignment horizontal="center" vertical="distributed" wrapText="1"/>
    </xf>
    <xf numFmtId="0" fontId="2" fillId="5" borderId="6" xfId="3" applyFont="1" applyFill="1" applyBorder="1" applyAlignment="1">
      <alignment horizontal="center" vertical="distributed" wrapText="1"/>
    </xf>
    <xf numFmtId="0" fontId="2" fillId="5" borderId="31" xfId="3" applyFont="1" applyFill="1" applyBorder="1" applyAlignment="1">
      <alignment horizontal="center" vertical="distributed" wrapText="1"/>
    </xf>
    <xf numFmtId="0" fontId="4" fillId="9" borderId="20" xfId="3" applyFont="1" applyFill="1" applyBorder="1" applyAlignment="1">
      <alignment horizontal="center" vertical="center" wrapText="1"/>
    </xf>
    <xf numFmtId="0" fontId="62" fillId="26" borderId="4" xfId="3" applyFont="1" applyFill="1" applyBorder="1" applyAlignment="1">
      <alignment horizontal="center" vertical="center" wrapText="1"/>
    </xf>
    <xf numFmtId="0" fontId="27" fillId="26" borderId="5" xfId="3" applyFont="1" applyFill="1" applyBorder="1" applyAlignment="1">
      <alignment vertical="distributed" wrapText="1"/>
    </xf>
    <xf numFmtId="0" fontId="27" fillId="26" borderId="22" xfId="3" applyFont="1" applyFill="1" applyBorder="1" applyAlignment="1">
      <alignment vertical="distributed" wrapText="1"/>
    </xf>
    <xf numFmtId="0" fontId="27" fillId="26" borderId="33" xfId="3" applyFont="1" applyFill="1" applyBorder="1" applyAlignment="1">
      <alignment vertical="distributed" wrapText="1"/>
    </xf>
    <xf numFmtId="0" fontId="27" fillId="26" borderId="10" xfId="3" applyFont="1" applyFill="1" applyBorder="1" applyAlignment="1">
      <alignment vertical="distributed" wrapText="1"/>
    </xf>
    <xf numFmtId="0" fontId="27" fillId="26" borderId="17" xfId="3" applyFont="1" applyFill="1" applyBorder="1" applyAlignment="1">
      <alignment vertical="distributed" wrapText="1"/>
    </xf>
    <xf numFmtId="0" fontId="2" fillId="5" borderId="10" xfId="3" applyFont="1" applyFill="1" applyBorder="1" applyAlignment="1">
      <alignment horizontal="center" vertical="distributed" wrapText="1"/>
    </xf>
    <xf numFmtId="0" fontId="2" fillId="5" borderId="17" xfId="3" applyFont="1" applyFill="1" applyBorder="1" applyAlignment="1">
      <alignment horizontal="center" vertical="distributed" wrapText="1"/>
    </xf>
    <xf numFmtId="0" fontId="6" fillId="21" borderId="1" xfId="3" applyFont="1" applyFill="1" applyBorder="1" applyAlignment="1">
      <alignment horizontal="center" vertical="distributed"/>
    </xf>
    <xf numFmtId="0" fontId="4" fillId="21" borderId="1" xfId="3" applyFont="1" applyFill="1" applyBorder="1" applyAlignment="1">
      <alignment horizontal="center" vertical="distributed"/>
    </xf>
    <xf numFmtId="0" fontId="4" fillId="21" borderId="16" xfId="3" applyFont="1" applyFill="1" applyBorder="1" applyAlignment="1">
      <alignment horizontal="center" vertical="distributed"/>
    </xf>
    <xf numFmtId="0" fontId="4" fillId="21" borderId="2" xfId="3" applyFont="1" applyFill="1" applyBorder="1" applyAlignment="1">
      <alignment horizontal="center" vertical="distributed"/>
    </xf>
    <xf numFmtId="0" fontId="24" fillId="0" borderId="21" xfId="3" applyFont="1" applyBorder="1" applyAlignment="1">
      <alignment vertical="distributed"/>
    </xf>
    <xf numFmtId="0" fontId="27" fillId="8" borderId="9" xfId="3" applyFont="1" applyFill="1" applyBorder="1" applyAlignment="1">
      <alignment horizontal="center" vertical="distributed" wrapText="1"/>
    </xf>
    <xf numFmtId="0" fontId="17" fillId="0" borderId="0" xfId="3" applyFont="1" applyAlignment="1"/>
    <xf numFmtId="0" fontId="4" fillId="8" borderId="7" xfId="3" applyFont="1" applyFill="1" applyBorder="1" applyAlignment="1">
      <alignment horizontal="center" vertical="distributed" wrapText="1"/>
    </xf>
    <xf numFmtId="0" fontId="78" fillId="8" borderId="7" xfId="3" applyFont="1" applyFill="1" applyBorder="1" applyAlignment="1">
      <alignment horizontal="center" vertical="distributed" wrapText="1"/>
    </xf>
    <xf numFmtId="0" fontId="4" fillId="8" borderId="10" xfId="3" applyFont="1" applyFill="1" applyBorder="1" applyAlignment="1">
      <alignment horizontal="center" vertical="distributed" wrapText="1"/>
    </xf>
    <xf numFmtId="0" fontId="4" fillId="8" borderId="4" xfId="3" applyFont="1" applyFill="1" applyBorder="1" applyAlignment="1">
      <alignment horizontal="center" vertical="distributed" wrapText="1"/>
    </xf>
    <xf numFmtId="0" fontId="78" fillId="8" borderId="4" xfId="3" applyFont="1" applyFill="1" applyBorder="1" applyAlignment="1">
      <alignment horizontal="center" vertical="distributed" wrapText="1"/>
    </xf>
    <xf numFmtId="0" fontId="4" fillId="9" borderId="50" xfId="3" applyFont="1" applyFill="1" applyBorder="1" applyAlignment="1">
      <alignment horizontal="center" vertical="center" wrapText="1"/>
    </xf>
    <xf numFmtId="0" fontId="6" fillId="10" borderId="58" xfId="3" applyFont="1" applyFill="1" applyBorder="1" applyAlignment="1">
      <alignment vertical="distributed" textRotation="90" wrapText="1"/>
    </xf>
    <xf numFmtId="0" fontId="6" fillId="10" borderId="42" xfId="3" applyFont="1" applyFill="1" applyBorder="1" applyAlignment="1">
      <alignment vertical="distributed" textRotation="90" wrapText="1"/>
    </xf>
    <xf numFmtId="0" fontId="27" fillId="26" borderId="4" xfId="3" applyFont="1" applyFill="1" applyBorder="1" applyAlignment="1">
      <alignment vertical="distributed" wrapText="1"/>
    </xf>
    <xf numFmtId="0" fontId="6" fillId="10" borderId="44" xfId="3" applyFont="1" applyFill="1" applyBorder="1" applyAlignment="1">
      <alignment vertical="distributed" textRotation="90" wrapText="1"/>
    </xf>
    <xf numFmtId="0" fontId="2" fillId="27" borderId="15" xfId="3" applyFont="1" applyFill="1" applyBorder="1" applyAlignment="1">
      <alignment vertical="distributed" textRotation="90" wrapText="1"/>
    </xf>
    <xf numFmtId="0" fontId="2" fillId="27" borderId="18" xfId="3" applyFont="1" applyFill="1" applyBorder="1" applyAlignment="1">
      <alignment vertical="distributed" textRotation="90" wrapText="1"/>
    </xf>
    <xf numFmtId="0" fontId="2" fillId="27" borderId="52" xfId="3" applyFont="1" applyFill="1" applyBorder="1" applyAlignment="1">
      <alignment vertical="distributed" textRotation="90" wrapText="1"/>
    </xf>
    <xf numFmtId="0" fontId="6" fillId="26" borderId="19" xfId="3" applyFont="1" applyFill="1" applyBorder="1" applyAlignment="1">
      <alignment horizontal="center" vertical="distributed" wrapText="1"/>
    </xf>
    <xf numFmtId="0" fontId="6" fillId="26" borderId="4" xfId="3" applyFont="1" applyFill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 vertical="distributed" wrapText="1"/>
    </xf>
    <xf numFmtId="0" fontId="8" fillId="9" borderId="7" xfId="3" applyFont="1" applyFill="1" applyBorder="1" applyAlignment="1">
      <alignment horizontal="center" vertical="distributed" wrapText="1"/>
    </xf>
    <xf numFmtId="0" fontId="1" fillId="0" borderId="0" xfId="3" applyAlignment="1">
      <alignment vertical="distributed"/>
    </xf>
    <xf numFmtId="0" fontId="1" fillId="0" borderId="0" xfId="3" applyFont="1" applyAlignment="1">
      <alignment vertical="distributed"/>
    </xf>
    <xf numFmtId="0" fontId="2" fillId="4" borderId="15" xfId="3" applyFont="1" applyFill="1" applyBorder="1" applyAlignment="1">
      <alignment vertical="distributed" textRotation="90" wrapText="1"/>
    </xf>
    <xf numFmtId="0" fontId="31" fillId="0" borderId="7" xfId="3" applyFont="1" applyFill="1" applyBorder="1" applyAlignment="1">
      <alignment horizontal="center" vertical="distributed" wrapText="1"/>
    </xf>
    <xf numFmtId="0" fontId="9" fillId="0" borderId="0" xfId="3" applyFont="1" applyAlignment="1">
      <alignment vertical="distributed"/>
    </xf>
    <xf numFmtId="0" fontId="2" fillId="0" borderId="0" xfId="3" applyFont="1" applyAlignment="1">
      <alignment vertical="distributed"/>
    </xf>
    <xf numFmtId="0" fontId="1" fillId="0" borderId="0" xfId="3"/>
    <xf numFmtId="0" fontId="32" fillId="7" borderId="4" xfId="4" applyFont="1" applyFill="1" applyBorder="1" applyAlignment="1">
      <alignment horizontal="center" vertical="center" wrapText="1"/>
    </xf>
    <xf numFmtId="0" fontId="32" fillId="20" borderId="4" xfId="4" applyFont="1" applyFill="1" applyBorder="1" applyAlignment="1">
      <alignment horizontal="center" vertical="center" wrapText="1"/>
    </xf>
    <xf numFmtId="0" fontId="69" fillId="19" borderId="4" xfId="4" applyFont="1" applyFill="1" applyBorder="1" applyAlignment="1">
      <alignment horizontal="center" vertical="center"/>
    </xf>
    <xf numFmtId="0" fontId="75" fillId="0" borderId="37" xfId="4" applyFont="1" applyFill="1" applyBorder="1" applyAlignment="1">
      <alignment horizontal="center" vertical="center"/>
    </xf>
    <xf numFmtId="0" fontId="75" fillId="0" borderId="5" xfId="4" applyFont="1" applyFill="1" applyBorder="1" applyAlignment="1">
      <alignment horizontal="center" vertical="center"/>
    </xf>
    <xf numFmtId="0" fontId="76" fillId="0" borderId="19" xfId="4" applyFont="1" applyFill="1" applyBorder="1" applyAlignment="1">
      <alignment horizontal="center" vertical="center"/>
    </xf>
    <xf numFmtId="0" fontId="76" fillId="0" borderId="4" xfId="4" applyFont="1" applyFill="1" applyBorder="1" applyAlignment="1">
      <alignment horizontal="center" vertical="center"/>
    </xf>
    <xf numFmtId="0" fontId="76" fillId="0" borderId="34" xfId="4" applyFont="1" applyFill="1" applyBorder="1" applyAlignment="1">
      <alignment horizontal="center" vertical="center"/>
    </xf>
    <xf numFmtId="0" fontId="70" fillId="8" borderId="4" xfId="4" applyFont="1" applyFill="1" applyBorder="1" applyAlignment="1">
      <alignment horizontal="center" vertical="center"/>
    </xf>
    <xf numFmtId="0" fontId="70" fillId="17" borderId="4" xfId="4" applyFont="1" applyFill="1" applyBorder="1" applyAlignment="1">
      <alignment horizontal="center" vertical="center"/>
    </xf>
    <xf numFmtId="0" fontId="70" fillId="0" borderId="5" xfId="4" applyFont="1" applyBorder="1" applyAlignment="1">
      <alignment horizontal="center" vertical="center" wrapText="1"/>
    </xf>
    <xf numFmtId="0" fontId="70" fillId="19" borderId="5" xfId="4" applyFont="1" applyFill="1" applyBorder="1" applyAlignment="1">
      <alignment horizontal="center" vertical="center" wrapText="1"/>
    </xf>
    <xf numFmtId="0" fontId="70" fillId="8" borderId="5" xfId="4" applyFont="1" applyFill="1" applyBorder="1" applyAlignment="1">
      <alignment horizontal="center" vertical="center" wrapText="1"/>
    </xf>
    <xf numFmtId="0" fontId="70" fillId="17" borderId="5" xfId="4" applyFont="1" applyFill="1" applyBorder="1" applyAlignment="1">
      <alignment horizontal="center" vertical="center" wrapText="1"/>
    </xf>
    <xf numFmtId="0" fontId="69" fillId="21" borderId="34" xfId="4" applyFont="1" applyFill="1" applyBorder="1" applyAlignment="1">
      <alignment horizontal="center" vertical="center"/>
    </xf>
    <xf numFmtId="0" fontId="70" fillId="12" borderId="17" xfId="4" applyFont="1" applyFill="1" applyBorder="1" applyAlignment="1">
      <alignment horizontal="center" vertical="center"/>
    </xf>
    <xf numFmtId="0" fontId="70" fillId="0" borderId="0" xfId="4" applyFont="1" applyFill="1" applyBorder="1" applyAlignment="1">
      <alignment horizontal="center" wrapText="1"/>
    </xf>
    <xf numFmtId="0" fontId="6" fillId="9" borderId="4" xfId="3" applyFont="1" applyFill="1" applyBorder="1" applyAlignment="1">
      <alignment horizontal="center" vertical="distributed" wrapText="1"/>
    </xf>
    <xf numFmtId="165" fontId="32" fillId="20" borderId="4" xfId="4" applyNumberFormat="1" applyFont="1" applyFill="1" applyBorder="1" applyAlignment="1">
      <alignment horizontal="center" vertical="center" wrapText="1"/>
    </xf>
    <xf numFmtId="165" fontId="69" fillId="19" borderId="4" xfId="4" applyNumberFormat="1" applyFont="1" applyFill="1" applyBorder="1" applyAlignment="1">
      <alignment horizontal="center" vertical="center"/>
    </xf>
    <xf numFmtId="1" fontId="70" fillId="17" borderId="4" xfId="4" applyNumberFormat="1" applyFont="1" applyFill="1" applyBorder="1" applyAlignment="1">
      <alignment horizontal="center" vertical="center"/>
    </xf>
    <xf numFmtId="0" fontId="86" fillId="9" borderId="4" xfId="3" applyFont="1" applyFill="1" applyBorder="1" applyAlignment="1">
      <alignment horizontal="center" vertical="distributed" wrapText="1"/>
    </xf>
    <xf numFmtId="1" fontId="69" fillId="19" borderId="4" xfId="4" applyNumberFormat="1" applyFont="1" applyFill="1" applyBorder="1" applyAlignment="1">
      <alignment horizontal="center" vertical="center"/>
    </xf>
    <xf numFmtId="0" fontId="70" fillId="21" borderId="41" xfId="4" applyFont="1" applyFill="1" applyBorder="1" applyAlignment="1">
      <alignment horizontal="center" wrapText="1"/>
    </xf>
    <xf numFmtId="0" fontId="70" fillId="30" borderId="5" xfId="4" applyFont="1" applyFill="1" applyBorder="1" applyAlignment="1">
      <alignment horizontal="center" vertical="center" wrapText="1"/>
    </xf>
    <xf numFmtId="1" fontId="74" fillId="22" borderId="7" xfId="4" applyNumberFormat="1" applyFont="1" applyFill="1" applyBorder="1" applyAlignment="1">
      <alignment horizontal="center" vertical="center"/>
    </xf>
    <xf numFmtId="1" fontId="74" fillId="22" borderId="34" xfId="4" applyNumberFormat="1" applyFont="1" applyFill="1" applyBorder="1" applyAlignment="1">
      <alignment horizontal="center" vertical="center"/>
    </xf>
    <xf numFmtId="1" fontId="83" fillId="21" borderId="15" xfId="4" applyNumberFormat="1" applyFont="1" applyFill="1" applyBorder="1" applyAlignment="1">
      <alignment horizontal="center" vertical="center"/>
    </xf>
    <xf numFmtId="0" fontId="86" fillId="9" borderId="11" xfId="3" applyFont="1" applyFill="1" applyBorder="1" applyAlignment="1">
      <alignment horizontal="center" vertical="center" wrapText="1"/>
    </xf>
    <xf numFmtId="0" fontId="86" fillId="9" borderId="8" xfId="3" applyFont="1" applyFill="1" applyBorder="1" applyAlignment="1">
      <alignment horizontal="center" vertical="center" wrapText="1"/>
    </xf>
    <xf numFmtId="0" fontId="86" fillId="9" borderId="11" xfId="3" applyFont="1" applyFill="1" applyBorder="1" applyAlignment="1">
      <alignment horizontal="center" vertical="distributed" wrapText="1"/>
    </xf>
    <xf numFmtId="0" fontId="89" fillId="0" borderId="0" xfId="0" applyFont="1"/>
    <xf numFmtId="0" fontId="0" fillId="0" borderId="70" xfId="0" applyBorder="1" applyAlignment="1">
      <alignment vertical="center"/>
    </xf>
    <xf numFmtId="0" fontId="20" fillId="0" borderId="0" xfId="0" applyFont="1" applyBorder="1"/>
    <xf numFmtId="165" fontId="20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69" xfId="3" applyFont="1" applyFill="1" applyBorder="1" applyAlignment="1">
      <alignment horizontal="center" vertical="distributed" wrapText="1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169" xfId="0" applyFont="1" applyFill="1" applyBorder="1" applyAlignment="1">
      <alignment horizontal="left" vertical="center"/>
    </xf>
    <xf numFmtId="1" fontId="2" fillId="0" borderId="169" xfId="0" applyNumberFormat="1" applyFont="1" applyFill="1" applyBorder="1" applyAlignment="1">
      <alignment horizontal="right" vertical="center"/>
    </xf>
    <xf numFmtId="0" fontId="8" fillId="0" borderId="169" xfId="0" applyFont="1" applyBorder="1"/>
    <xf numFmtId="0" fontId="104" fillId="0" borderId="169" xfId="0" applyFont="1" applyBorder="1"/>
    <xf numFmtId="0" fontId="103" fillId="0" borderId="169" xfId="0" applyFont="1" applyBorder="1"/>
    <xf numFmtId="0" fontId="2" fillId="0" borderId="169" xfId="0" applyFont="1" applyFill="1" applyBorder="1" applyAlignment="1">
      <alignment horizontal="center" vertical="center"/>
    </xf>
    <xf numFmtId="0" fontId="8" fillId="0" borderId="169" xfId="0" applyFont="1" applyBorder="1" applyAlignment="1">
      <alignment horizontal="center"/>
    </xf>
    <xf numFmtId="0" fontId="104" fillId="0" borderId="169" xfId="0" applyFont="1" applyBorder="1" applyAlignment="1">
      <alignment horizontal="center"/>
    </xf>
    <xf numFmtId="0" fontId="103" fillId="0" borderId="169" xfId="0" applyFont="1" applyBorder="1" applyAlignment="1">
      <alignment horizontal="center"/>
    </xf>
    <xf numFmtId="0" fontId="8" fillId="0" borderId="169" xfId="0" applyFont="1" applyFill="1" applyBorder="1" applyAlignment="1">
      <alignment horizontal="left" vertical="center"/>
    </xf>
    <xf numFmtId="0" fontId="8" fillId="0" borderId="169" xfId="0" applyFont="1" applyFill="1" applyBorder="1" applyAlignment="1">
      <alignment horizontal="center" vertical="center"/>
    </xf>
    <xf numFmtId="1" fontId="8" fillId="0" borderId="169" xfId="0" applyNumberFormat="1" applyFont="1" applyFill="1" applyBorder="1" applyAlignment="1">
      <alignment horizontal="right" vertical="center"/>
    </xf>
    <xf numFmtId="0" fontId="105" fillId="0" borderId="172" xfId="0" applyFont="1" applyFill="1" applyBorder="1" applyAlignment="1">
      <alignment vertical="center"/>
    </xf>
    <xf numFmtId="0" fontId="8" fillId="0" borderId="169" xfId="0" applyFont="1" applyFill="1" applyBorder="1" applyAlignment="1">
      <alignment horizontal="right" vertical="center"/>
    </xf>
    <xf numFmtId="1" fontId="3" fillId="3" borderId="169" xfId="0" applyNumberFormat="1" applyFont="1" applyFill="1" applyBorder="1"/>
    <xf numFmtId="0" fontId="103" fillId="0" borderId="169" xfId="0" applyFont="1" applyBorder="1" applyAlignment="1">
      <alignment horizontal="left" vertical="center"/>
    </xf>
    <xf numFmtId="0" fontId="104" fillId="0" borderId="169" xfId="0" applyFont="1" applyBorder="1" applyAlignment="1">
      <alignment horizontal="left" vertical="center"/>
    </xf>
    <xf numFmtId="0" fontId="2" fillId="0" borderId="169" xfId="0" applyFont="1" applyFill="1" applyBorder="1" applyAlignment="1">
      <alignment horizontal="right" vertical="center"/>
    </xf>
    <xf numFmtId="0" fontId="2" fillId="0" borderId="114" xfId="0" applyFont="1" applyFill="1" applyBorder="1" applyAlignment="1">
      <alignment horizontal="right" vertical="center"/>
    </xf>
    <xf numFmtId="0" fontId="103" fillId="3" borderId="169" xfId="0" applyFont="1" applyFill="1" applyBorder="1"/>
    <xf numFmtId="0" fontId="2" fillId="0" borderId="169" xfId="0" applyFont="1" applyBorder="1" applyAlignment="1">
      <alignment vertical="center"/>
    </xf>
    <xf numFmtId="0" fontId="2" fillId="0" borderId="169" xfId="0" applyFont="1" applyBorder="1"/>
    <xf numFmtId="1" fontId="3" fillId="16" borderId="169" xfId="0" applyNumberFormat="1" applyFont="1" applyFill="1" applyBorder="1" applyAlignment="1">
      <alignment horizontal="right" vertical="center"/>
    </xf>
    <xf numFmtId="0" fontId="24" fillId="0" borderId="0" xfId="3" applyFont="1" applyBorder="1" applyAlignment="1">
      <alignment vertical="distributed"/>
    </xf>
    <xf numFmtId="0" fontId="1" fillId="0" borderId="0" xfId="3"/>
    <xf numFmtId="0" fontId="89" fillId="0" borderId="0" xfId="5" applyFont="1" applyBorder="1"/>
    <xf numFmtId="0" fontId="89" fillId="0" borderId="0" xfId="5" applyFont="1"/>
    <xf numFmtId="0" fontId="1" fillId="0" borderId="0" xfId="5" applyNumberFormat="1" applyFont="1" applyFill="1" applyBorder="1" applyAlignment="1" applyProtection="1"/>
    <xf numFmtId="0" fontId="1" fillId="32" borderId="0" xfId="5" applyNumberFormat="1" applyFont="1" applyFill="1" applyBorder="1" applyAlignment="1" applyProtection="1"/>
    <xf numFmtId="0" fontId="63" fillId="32" borderId="0" xfId="5" applyNumberFormat="1" applyFont="1" applyFill="1" applyBorder="1" applyAlignment="1" applyProtection="1"/>
    <xf numFmtId="0" fontId="5" fillId="0" borderId="0" xfId="5" applyNumberFormat="1" applyFont="1" applyFill="1" applyBorder="1" applyAlignment="1" applyProtection="1"/>
    <xf numFmtId="0" fontId="14" fillId="0" borderId="0" xfId="5" applyNumberFormat="1" applyFont="1" applyFill="1" applyBorder="1" applyAlignment="1" applyProtection="1">
      <alignment vertical="distributed"/>
    </xf>
    <xf numFmtId="0" fontId="1" fillId="0" borderId="0" xfId="5" applyNumberFormat="1" applyFont="1" applyFill="1" applyBorder="1" applyAlignment="1" applyProtection="1">
      <alignment vertical="distributed"/>
    </xf>
    <xf numFmtId="0" fontId="1" fillId="0" borderId="0" xfId="5" applyNumberFormat="1" applyFont="1" applyFill="1" applyBorder="1" applyAlignment="1" applyProtection="1">
      <protection hidden="1"/>
    </xf>
    <xf numFmtId="0" fontId="51" fillId="0" borderId="0" xfId="5" applyNumberFormat="1" applyFont="1" applyFill="1" applyBorder="1" applyAlignment="1" applyProtection="1">
      <alignment vertical="top"/>
      <protection hidden="1"/>
    </xf>
    <xf numFmtId="0" fontId="38" fillId="0" borderId="0" xfId="5" applyNumberFormat="1" applyFont="1" applyFill="1" applyBorder="1" applyAlignment="1" applyProtection="1">
      <protection hidden="1"/>
    </xf>
    <xf numFmtId="0" fontId="15" fillId="0" borderId="0" xfId="5" applyNumberFormat="1" applyFont="1" applyFill="1" applyBorder="1" applyAlignment="1" applyProtection="1">
      <alignment vertical="center"/>
      <protection hidden="1"/>
    </xf>
    <xf numFmtId="14" fontId="92" fillId="0" borderId="0" xfId="5" applyNumberFormat="1" applyFont="1" applyFill="1" applyBorder="1" applyAlignment="1" applyProtection="1">
      <alignment vertical="center"/>
      <protection locked="0"/>
    </xf>
    <xf numFmtId="14" fontId="47" fillId="0" borderId="0" xfId="5" applyNumberFormat="1" applyFont="1" applyFill="1" applyBorder="1" applyAlignment="1" applyProtection="1">
      <alignment vertical="center"/>
      <protection locked="0"/>
    </xf>
    <xf numFmtId="0" fontId="20" fillId="0" borderId="0" xfId="5" applyNumberFormat="1" applyFont="1" applyFill="1" applyBorder="1" applyAlignment="1" applyProtection="1">
      <protection hidden="1"/>
    </xf>
    <xf numFmtId="0" fontId="22" fillId="0" borderId="0" xfId="5" applyNumberFormat="1" applyFont="1" applyFill="1" applyBorder="1" applyAlignment="1" applyProtection="1">
      <alignment horizontal="center" vertical="center"/>
      <protection hidden="1"/>
    </xf>
    <xf numFmtId="0" fontId="20" fillId="0" borderId="0" xfId="5" applyNumberFormat="1" applyFont="1" applyFill="1" applyBorder="1" applyAlignment="1" applyProtection="1"/>
    <xf numFmtId="0" fontId="49" fillId="0" borderId="0" xfId="5" applyNumberFormat="1" applyFont="1" applyFill="1" applyBorder="1" applyAlignment="1" applyProtection="1">
      <protection hidden="1"/>
    </xf>
    <xf numFmtId="1" fontId="39" fillId="0" borderId="0" xfId="5" applyNumberFormat="1" applyFont="1" applyFill="1" applyBorder="1" applyAlignment="1" applyProtection="1">
      <protection locked="0"/>
    </xf>
    <xf numFmtId="0" fontId="93" fillId="0" borderId="0" xfId="5" applyNumberFormat="1" applyFont="1" applyFill="1" applyBorder="1" applyAlignment="1" applyProtection="1">
      <alignment shrinkToFit="1"/>
      <protection hidden="1"/>
    </xf>
    <xf numFmtId="0" fontId="22" fillId="0" borderId="0" xfId="5" applyNumberFormat="1" applyFont="1" applyFill="1" applyBorder="1" applyAlignment="1" applyProtection="1">
      <protection hidden="1"/>
    </xf>
    <xf numFmtId="49" fontId="52" fillId="0" borderId="0" xfId="5" applyNumberFormat="1" applyFont="1" applyFill="1" applyBorder="1" applyAlignment="1" applyProtection="1">
      <alignment vertical="top" wrapText="1"/>
      <protection locked="0"/>
    </xf>
    <xf numFmtId="0" fontId="47" fillId="0" borderId="0" xfId="5" applyNumberFormat="1" applyFont="1" applyFill="1" applyBorder="1" applyAlignment="1" applyProtection="1">
      <protection hidden="1"/>
    </xf>
    <xf numFmtId="49" fontId="94" fillId="0" borderId="0" xfId="5" applyNumberFormat="1" applyFont="1" applyFill="1" applyBorder="1" applyAlignment="1" applyProtection="1">
      <protection hidden="1"/>
    </xf>
    <xf numFmtId="49" fontId="20" fillId="0" borderId="0" xfId="5" applyNumberFormat="1" applyFont="1" applyFill="1" applyBorder="1" applyAlignment="1" applyProtection="1">
      <protection hidden="1"/>
    </xf>
    <xf numFmtId="49" fontId="48" fillId="0" borderId="0" xfId="5" applyNumberFormat="1" applyFont="1" applyFill="1" applyBorder="1" applyAlignment="1" applyProtection="1">
      <protection hidden="1"/>
    </xf>
    <xf numFmtId="0" fontId="52" fillId="0" borderId="0" xfId="5" applyNumberFormat="1" applyFont="1" applyFill="1" applyBorder="1" applyAlignment="1" applyProtection="1">
      <alignment vertical="top" wrapText="1"/>
      <protection locked="0"/>
    </xf>
    <xf numFmtId="0" fontId="46" fillId="0" borderId="0" xfId="5" applyNumberFormat="1" applyFont="1" applyFill="1" applyBorder="1" applyAlignment="1" applyProtection="1">
      <alignment vertical="center"/>
      <protection hidden="1"/>
    </xf>
    <xf numFmtId="49" fontId="52" fillId="0" borderId="0" xfId="5" applyNumberFormat="1" applyFont="1" applyFill="1" applyBorder="1" applyAlignment="1" applyProtection="1">
      <alignment vertical="center"/>
      <protection hidden="1"/>
    </xf>
    <xf numFmtId="0" fontId="22" fillId="0" borderId="0" xfId="5" applyNumberFormat="1" applyFont="1" applyFill="1" applyBorder="1" applyAlignment="1" applyProtection="1">
      <alignment vertical="center"/>
      <protection hidden="1"/>
    </xf>
    <xf numFmtId="0" fontId="22" fillId="0" borderId="0" xfId="5" applyNumberFormat="1" applyFont="1" applyFill="1" applyBorder="1" applyAlignment="1" applyProtection="1">
      <alignment wrapText="1"/>
      <protection hidden="1"/>
    </xf>
    <xf numFmtId="0" fontId="51" fillId="0" borderId="0" xfId="5" applyNumberFormat="1" applyFont="1" applyFill="1" applyBorder="1" applyAlignment="1" applyProtection="1">
      <alignment wrapText="1"/>
      <protection hidden="1"/>
    </xf>
    <xf numFmtId="0" fontId="37" fillId="0" borderId="0" xfId="5" applyNumberFormat="1" applyFont="1" applyFill="1" applyBorder="1" applyAlignment="1" applyProtection="1"/>
    <xf numFmtId="0" fontId="46" fillId="0" borderId="0" xfId="5" applyNumberFormat="1" applyFont="1" applyFill="1" applyBorder="1" applyAlignment="1" applyProtection="1"/>
    <xf numFmtId="0" fontId="17" fillId="0" borderId="0" xfId="5" applyNumberFormat="1" applyFont="1" applyFill="1" applyBorder="1" applyAlignment="1" applyProtection="1"/>
    <xf numFmtId="0" fontId="16" fillId="0" borderId="0" xfId="5" applyNumberFormat="1" applyFont="1" applyFill="1" applyBorder="1" applyAlignment="1" applyProtection="1">
      <alignment vertical="distributed"/>
    </xf>
    <xf numFmtId="0" fontId="10" fillId="22" borderId="161" xfId="5" applyNumberFormat="1" applyFont="1" applyFill="1" applyBorder="1" applyAlignment="1" applyProtection="1">
      <alignment horizontal="center" vertical="distributed" wrapText="1"/>
    </xf>
    <xf numFmtId="0" fontId="10" fillId="22" borderId="161" xfId="5" applyNumberFormat="1" applyFont="1" applyFill="1" applyBorder="1" applyAlignment="1" applyProtection="1">
      <alignment horizontal="center" vertical="distributed"/>
    </xf>
    <xf numFmtId="0" fontId="2" fillId="0" borderId="75" xfId="5" applyNumberFormat="1" applyFont="1" applyFill="1" applyBorder="1" applyAlignment="1" applyProtection="1">
      <alignment horizontal="center" vertical="distributed"/>
    </xf>
    <xf numFmtId="0" fontId="4" fillId="0" borderId="75" xfId="5" applyNumberFormat="1" applyFont="1" applyFill="1" applyBorder="1" applyAlignment="1" applyProtection="1">
      <alignment horizontal="center" vertical="distributed"/>
    </xf>
    <xf numFmtId="0" fontId="6" fillId="0" borderId="75" xfId="5" applyNumberFormat="1" applyFont="1" applyFill="1" applyBorder="1" applyAlignment="1" applyProtection="1">
      <alignment horizontal="center" vertical="distributed"/>
    </xf>
    <xf numFmtId="0" fontId="1" fillId="0" borderId="75" xfId="5" applyNumberFormat="1" applyFont="1" applyFill="1" applyBorder="1" applyAlignment="1" applyProtection="1"/>
    <xf numFmtId="0" fontId="7" fillId="0" borderId="75" xfId="5" applyNumberFormat="1" applyFont="1" applyFill="1" applyBorder="1" applyAlignment="1" applyProtection="1">
      <alignment horizontal="center" vertical="distributed"/>
    </xf>
    <xf numFmtId="0" fontId="2" fillId="0" borderId="0" xfId="5" applyNumberFormat="1" applyFont="1" applyFill="1" applyBorder="1" applyAlignment="1" applyProtection="1">
      <alignment horizontal="center" vertical="distributed"/>
    </xf>
    <xf numFmtId="0" fontId="4" fillId="0" borderId="0" xfId="5" applyNumberFormat="1" applyFont="1" applyFill="1" applyBorder="1" applyAlignment="1" applyProtection="1">
      <alignment horizontal="center" vertical="distributed"/>
    </xf>
    <xf numFmtId="0" fontId="6" fillId="0" borderId="0" xfId="5" applyNumberFormat="1" applyFont="1" applyFill="1" applyBorder="1" applyAlignment="1" applyProtection="1">
      <alignment horizontal="center" vertical="distributed"/>
    </xf>
    <xf numFmtId="0" fontId="7" fillId="0" borderId="0" xfId="5" applyNumberFormat="1" applyFont="1" applyFill="1" applyBorder="1" applyAlignment="1" applyProtection="1">
      <alignment horizontal="center" vertical="distributed"/>
    </xf>
    <xf numFmtId="0" fontId="8" fillId="0" borderId="0" xfId="5" applyNumberFormat="1" applyFont="1" applyFill="1" applyBorder="1" applyAlignment="1" applyProtection="1">
      <alignment horizontal="distributed" vertical="distributed"/>
    </xf>
    <xf numFmtId="0" fontId="8" fillId="0" borderId="0" xfId="5" applyNumberFormat="1" applyFont="1" applyFill="1" applyBorder="1" applyAlignment="1" applyProtection="1">
      <alignment horizontal="center" vertical="distributed"/>
    </xf>
    <xf numFmtId="0" fontId="19" fillId="0" borderId="0" xfId="5" applyNumberFormat="1" applyFont="1" applyFill="1" applyBorder="1" applyAlignment="1" applyProtection="1">
      <alignment wrapText="1"/>
    </xf>
    <xf numFmtId="0" fontId="2" fillId="0" borderId="71" xfId="5" applyNumberFormat="1" applyFont="1" applyFill="1" applyBorder="1" applyAlignment="1" applyProtection="1">
      <alignment vertical="distributed"/>
    </xf>
    <xf numFmtId="0" fontId="2" fillId="0" borderId="0" xfId="5" applyNumberFormat="1" applyFont="1" applyFill="1" applyBorder="1" applyAlignment="1" applyProtection="1">
      <alignment horizontal="left" vertical="distributed"/>
    </xf>
    <xf numFmtId="0" fontId="45" fillId="0" borderId="0" xfId="5" applyNumberFormat="1" applyFont="1" applyFill="1" applyBorder="1" applyAlignment="1" applyProtection="1">
      <alignment vertical="distributed"/>
    </xf>
    <xf numFmtId="0" fontId="2" fillId="0" borderId="0" xfId="5" applyNumberFormat="1" applyFont="1" applyFill="1" applyBorder="1" applyAlignment="1" applyProtection="1">
      <alignment vertical="distributed"/>
    </xf>
    <xf numFmtId="0" fontId="2" fillId="0" borderId="71" xfId="5" applyNumberFormat="1" applyFont="1" applyFill="1" applyBorder="1" applyAlignment="1" applyProtection="1">
      <alignment horizontal="center" vertical="center"/>
    </xf>
    <xf numFmtId="0" fontId="2" fillId="0" borderId="0" xfId="5" applyNumberFormat="1" applyFont="1" applyFill="1" applyBorder="1" applyAlignment="1" applyProtection="1">
      <alignment horizontal="center" vertical="center"/>
    </xf>
    <xf numFmtId="0" fontId="45" fillId="0" borderId="0" xfId="5" applyNumberFormat="1" applyFont="1" applyFill="1" applyBorder="1" applyAlignment="1" applyProtection="1">
      <alignment horizontal="left" vertical="center"/>
    </xf>
    <xf numFmtId="0" fontId="45" fillId="28" borderId="0" xfId="5" applyNumberFormat="1" applyFont="1" applyFill="1" applyBorder="1" applyAlignment="1" applyProtection="1">
      <alignment horizontal="left" vertical="center"/>
    </xf>
    <xf numFmtId="0" fontId="2" fillId="28" borderId="0" xfId="5" applyNumberFormat="1" applyFont="1" applyFill="1" applyBorder="1" applyAlignment="1" applyProtection="1">
      <alignment horizontal="left" vertical="distributed"/>
    </xf>
    <xf numFmtId="0" fontId="2" fillId="28" borderId="0" xfId="5" applyNumberFormat="1" applyFont="1" applyFill="1" applyBorder="1" applyAlignment="1" applyProtection="1">
      <alignment horizontal="center" vertical="center"/>
    </xf>
    <xf numFmtId="0" fontId="49" fillId="0" borderId="0" xfId="5" applyNumberFormat="1" applyFont="1" applyFill="1" applyBorder="1" applyAlignment="1" applyProtection="1">
      <alignment horizontal="center" vertical="distributed"/>
    </xf>
    <xf numFmtId="0" fontId="23" fillId="0" borderId="0" xfId="5" applyNumberFormat="1" applyFont="1" applyFill="1" applyBorder="1" applyAlignment="1" applyProtection="1"/>
    <xf numFmtId="0" fontId="1" fillId="0" borderId="109" xfId="5" applyNumberFormat="1" applyFont="1" applyFill="1" applyBorder="1" applyAlignment="1" applyProtection="1"/>
    <xf numFmtId="0" fontId="1" fillId="0" borderId="108" xfId="5" applyNumberFormat="1" applyFont="1" applyFill="1" applyBorder="1" applyAlignment="1" applyProtection="1"/>
    <xf numFmtId="0" fontId="9" fillId="0" borderId="108" xfId="5" applyNumberFormat="1" applyFont="1" applyFill="1" applyBorder="1" applyAlignment="1" applyProtection="1"/>
    <xf numFmtId="0" fontId="1" fillId="0" borderId="115" xfId="5" applyNumberFormat="1" applyFont="1" applyFill="1" applyBorder="1" applyAlignment="1" applyProtection="1"/>
    <xf numFmtId="0" fontId="1" fillId="0" borderId="70" xfId="5" applyNumberFormat="1" applyFont="1" applyFill="1" applyBorder="1" applyAlignment="1" applyProtection="1"/>
    <xf numFmtId="0" fontId="9" fillId="0" borderId="0" xfId="5" applyNumberFormat="1" applyFont="1" applyFill="1" applyBorder="1" applyAlignment="1" applyProtection="1"/>
    <xf numFmtId="0" fontId="1" fillId="0" borderId="71" xfId="5" applyNumberFormat="1" applyFont="1" applyFill="1" applyBorder="1" applyAlignment="1" applyProtection="1"/>
    <xf numFmtId="0" fontId="2" fillId="14" borderId="124" xfId="5" applyNumberFormat="1" applyFont="1" applyFill="1" applyBorder="1" applyAlignment="1" applyProtection="1">
      <alignment vertical="distributed"/>
    </xf>
    <xf numFmtId="0" fontId="2" fillId="14" borderId="125" xfId="5" applyNumberFormat="1" applyFont="1" applyFill="1" applyBorder="1" applyAlignment="1" applyProtection="1">
      <alignment vertical="distributed"/>
    </xf>
    <xf numFmtId="0" fontId="2" fillId="14" borderId="97" xfId="5" applyNumberFormat="1" applyFont="1" applyFill="1" applyBorder="1" applyAlignment="1" applyProtection="1">
      <alignment vertical="distributed"/>
    </xf>
    <xf numFmtId="0" fontId="2" fillId="14" borderId="126" xfId="5" applyNumberFormat="1" applyFont="1" applyFill="1" applyBorder="1" applyAlignment="1" applyProtection="1">
      <alignment vertical="distributed"/>
    </xf>
    <xf numFmtId="0" fontId="2" fillId="0" borderId="172" xfId="5" applyNumberFormat="1" applyFont="1" applyFill="1" applyBorder="1" applyAlignment="1" applyProtection="1">
      <alignment horizontal="center" vertical="center"/>
    </xf>
    <xf numFmtId="0" fontId="2" fillId="32" borderId="170" xfId="5" applyNumberFormat="1" applyFont="1" applyFill="1" applyBorder="1" applyAlignment="1" applyProtection="1">
      <alignment horizontal="center" vertical="center" wrapText="1"/>
    </xf>
    <xf numFmtId="0" fontId="1" fillId="0" borderId="0" xfId="5" applyNumberFormat="1" applyFont="1" applyFill="1" applyBorder="1" applyAlignment="1" applyProtection="1">
      <alignment vertical="center" textRotation="90" wrapText="1"/>
    </xf>
    <xf numFmtId="0" fontId="30" fillId="14" borderId="82" xfId="5" applyNumberFormat="1" applyFont="1" applyFill="1" applyBorder="1" applyAlignment="1" applyProtection="1">
      <alignment horizontal="center" vertical="distributed" wrapText="1"/>
    </xf>
    <xf numFmtId="0" fontId="25" fillId="22" borderId="173" xfId="5" applyNumberFormat="1" applyFont="1" applyFill="1" applyBorder="1" applyAlignment="1" applyProtection="1">
      <alignment horizontal="center" vertical="distributed" wrapText="1"/>
    </xf>
    <xf numFmtId="0" fontId="1" fillId="22" borderId="172" xfId="5" applyNumberFormat="1" applyFont="1" applyFill="1" applyBorder="1" applyAlignment="1" applyProtection="1">
      <alignment vertical="center"/>
    </xf>
    <xf numFmtId="0" fontId="1" fillId="22" borderId="106" xfId="5" applyNumberFormat="1" applyFont="1" applyFill="1" applyBorder="1" applyAlignment="1" applyProtection="1">
      <alignment vertical="center"/>
    </xf>
    <xf numFmtId="0" fontId="1" fillId="22" borderId="174" xfId="5" applyNumberFormat="1" applyFont="1" applyFill="1" applyBorder="1" applyAlignment="1" applyProtection="1">
      <alignment vertical="center"/>
    </xf>
    <xf numFmtId="0" fontId="17" fillId="0" borderId="0" xfId="5" applyNumberFormat="1" applyFont="1" applyFill="1" applyBorder="1" applyAlignment="1" applyProtection="1">
      <alignment vertical="center"/>
    </xf>
    <xf numFmtId="0" fontId="15" fillId="0" borderId="0" xfId="5" applyNumberFormat="1" applyFont="1" applyFill="1" applyBorder="1" applyAlignment="1" applyProtection="1">
      <alignment horizontal="center" vertical="center"/>
    </xf>
    <xf numFmtId="0" fontId="25" fillId="28" borderId="173" xfId="5" applyNumberFormat="1" applyFont="1" applyFill="1" applyBorder="1" applyAlignment="1" applyProtection="1">
      <alignment horizontal="center" vertical="distributed" wrapText="1"/>
    </xf>
    <xf numFmtId="0" fontId="31" fillId="32" borderId="169" xfId="5" applyNumberFormat="1" applyFont="1" applyFill="1" applyBorder="1" applyAlignment="1" applyProtection="1">
      <alignment horizontal="center" vertical="center" wrapText="1"/>
    </xf>
    <xf numFmtId="0" fontId="31" fillId="32" borderId="170" xfId="5" applyNumberFormat="1" applyFont="1" applyFill="1" applyBorder="1" applyAlignment="1" applyProtection="1">
      <alignment horizontal="center" vertical="center" wrapText="1"/>
    </xf>
    <xf numFmtId="0" fontId="31" fillId="32" borderId="173" xfId="5" applyNumberFormat="1" applyFont="1" applyFill="1" applyBorder="1" applyAlignment="1" applyProtection="1">
      <alignment horizontal="center" vertical="center" wrapText="1"/>
    </xf>
    <xf numFmtId="0" fontId="31" fillId="32" borderId="131" xfId="5" applyNumberFormat="1" applyFont="1" applyFill="1" applyBorder="1" applyAlignment="1" applyProtection="1">
      <alignment horizontal="center" vertical="center" wrapText="1"/>
    </xf>
    <xf numFmtId="0" fontId="1" fillId="0" borderId="132" xfId="5" applyNumberFormat="1" applyFont="1" applyFill="1" applyBorder="1" applyAlignment="1" applyProtection="1">
      <alignment horizontal="center" vertical="center"/>
    </xf>
    <xf numFmtId="0" fontId="31" fillId="32" borderId="133" xfId="5" applyNumberFormat="1" applyFont="1" applyFill="1" applyBorder="1" applyAlignment="1" applyProtection="1">
      <alignment horizontal="center" vertical="center" wrapText="1"/>
    </xf>
    <xf numFmtId="0" fontId="31" fillId="32" borderId="132" xfId="5" applyNumberFormat="1" applyFont="1" applyFill="1" applyBorder="1" applyAlignment="1" applyProtection="1">
      <alignment horizontal="center" vertical="center" wrapText="1"/>
    </xf>
    <xf numFmtId="0" fontId="31" fillId="32" borderId="134" xfId="5" applyNumberFormat="1" applyFont="1" applyFill="1" applyBorder="1" applyAlignment="1" applyProtection="1">
      <alignment horizontal="center" vertical="center" wrapText="1"/>
    </xf>
    <xf numFmtId="0" fontId="1" fillId="0" borderId="173" xfId="5" applyNumberFormat="1" applyFont="1" applyFill="1" applyBorder="1" applyAlignment="1" applyProtection="1">
      <alignment horizontal="center" vertical="center"/>
    </xf>
    <xf numFmtId="0" fontId="2" fillId="32" borderId="169" xfId="5" applyNumberFormat="1" applyFont="1" applyFill="1" applyBorder="1" applyAlignment="1" applyProtection="1">
      <alignment horizontal="center" vertical="center" wrapText="1"/>
    </xf>
    <xf numFmtId="0" fontId="2" fillId="32" borderId="135" xfId="5" applyNumberFormat="1" applyFont="1" applyFill="1" applyBorder="1" applyAlignment="1" applyProtection="1">
      <alignment horizontal="center" vertical="center" wrapText="1"/>
    </xf>
    <xf numFmtId="0" fontId="2" fillId="32" borderId="132" xfId="5" applyNumberFormat="1" applyFont="1" applyFill="1" applyBorder="1" applyAlignment="1" applyProtection="1">
      <alignment horizontal="center" vertical="center" wrapText="1"/>
    </xf>
    <xf numFmtId="0" fontId="2" fillId="32" borderId="133" xfId="5" applyNumberFormat="1" applyFont="1" applyFill="1" applyBorder="1" applyAlignment="1" applyProtection="1">
      <alignment horizontal="center" vertical="center" wrapText="1"/>
    </xf>
    <xf numFmtId="0" fontId="2" fillId="32" borderId="134" xfId="5" applyNumberFormat="1" applyFont="1" applyFill="1" applyBorder="1" applyAlignment="1" applyProtection="1">
      <alignment horizontal="center" vertical="center" wrapText="1"/>
    </xf>
    <xf numFmtId="0" fontId="2" fillId="0" borderId="132" xfId="5" applyNumberFormat="1" applyFont="1" applyFill="1" applyBorder="1" applyAlignment="1" applyProtection="1">
      <alignment horizontal="center" vertical="center"/>
    </xf>
    <xf numFmtId="0" fontId="42" fillId="32" borderId="169" xfId="5" applyNumberFormat="1" applyFont="1" applyFill="1" applyBorder="1" applyAlignment="1" applyProtection="1">
      <alignment horizontal="center" vertical="center" wrapText="1"/>
    </xf>
    <xf numFmtId="0" fontId="42" fillId="32" borderId="170" xfId="5" applyNumberFormat="1" applyFont="1" applyFill="1" applyBorder="1" applyAlignment="1" applyProtection="1">
      <alignment horizontal="center" vertical="center" wrapText="1"/>
    </xf>
    <xf numFmtId="0" fontId="42" fillId="32" borderId="136" xfId="5" applyNumberFormat="1" applyFont="1" applyFill="1" applyBorder="1" applyAlignment="1" applyProtection="1">
      <alignment horizontal="center" vertical="center" wrapText="1"/>
    </xf>
    <xf numFmtId="0" fontId="42" fillId="32" borderId="137" xfId="5" applyNumberFormat="1" applyFont="1" applyFill="1" applyBorder="1" applyAlignment="1" applyProtection="1">
      <alignment horizontal="center" vertical="center" wrapText="1"/>
    </xf>
    <xf numFmtId="0" fontId="42" fillId="32" borderId="135" xfId="5" applyNumberFormat="1" applyFont="1" applyFill="1" applyBorder="1" applyAlignment="1" applyProtection="1">
      <alignment horizontal="center" vertical="center" wrapText="1"/>
    </xf>
    <xf numFmtId="0" fontId="43" fillId="0" borderId="137" xfId="5" applyNumberFormat="1" applyFont="1" applyFill="1" applyBorder="1" applyAlignment="1" applyProtection="1">
      <alignment horizontal="center" vertical="center"/>
    </xf>
    <xf numFmtId="0" fontId="42" fillId="32" borderId="138" xfId="5" applyNumberFormat="1" applyFont="1" applyFill="1" applyBorder="1" applyAlignment="1" applyProtection="1">
      <alignment horizontal="center" vertical="center" wrapText="1"/>
    </xf>
    <xf numFmtId="0" fontId="43" fillId="0" borderId="136" xfId="5" applyNumberFormat="1" applyFont="1" applyFill="1" applyBorder="1" applyAlignment="1" applyProtection="1">
      <alignment horizontal="center" vertical="center"/>
    </xf>
    <xf numFmtId="0" fontId="31" fillId="32" borderId="137" xfId="5" applyNumberFormat="1" applyFont="1" applyFill="1" applyBorder="1" applyAlignment="1" applyProtection="1">
      <alignment horizontal="center" vertical="center" wrapText="1"/>
    </xf>
    <xf numFmtId="0" fontId="42" fillId="32" borderId="131" xfId="5" applyNumberFormat="1" applyFont="1" applyFill="1" applyBorder="1" applyAlignment="1" applyProtection="1">
      <alignment horizontal="center" vertical="center" wrapText="1"/>
    </xf>
    <xf numFmtId="0" fontId="42" fillId="32" borderId="133" xfId="5" applyNumberFormat="1" applyFont="1" applyFill="1" applyBorder="1" applyAlignment="1" applyProtection="1">
      <alignment horizontal="center" vertical="center" wrapText="1"/>
    </xf>
    <xf numFmtId="0" fontId="42" fillId="32" borderId="134" xfId="5" applyNumberFormat="1" applyFont="1" applyFill="1" applyBorder="1" applyAlignment="1" applyProtection="1">
      <alignment horizontal="center" vertical="center" wrapText="1"/>
    </xf>
    <xf numFmtId="0" fontId="1" fillId="0" borderId="169" xfId="5" applyNumberFormat="1" applyFont="1" applyFill="1" applyBorder="1" applyAlignment="1" applyProtection="1">
      <alignment horizontal="center"/>
    </xf>
    <xf numFmtId="0" fontId="42" fillId="32" borderId="172" xfId="5" applyNumberFormat="1" applyFont="1" applyFill="1" applyBorder="1" applyAlignment="1" applyProtection="1">
      <alignment horizontal="center" vertical="center" wrapText="1"/>
    </xf>
    <xf numFmtId="0" fontId="1" fillId="0" borderId="171" xfId="5" applyNumberFormat="1" applyFont="1" applyFill="1" applyBorder="1" applyAlignment="1" applyProtection="1">
      <alignment horizontal="center" vertical="center"/>
    </xf>
    <xf numFmtId="0" fontId="1" fillId="0" borderId="170" xfId="5" applyNumberFormat="1" applyFont="1" applyFill="1" applyBorder="1" applyAlignment="1" applyProtection="1">
      <alignment horizontal="center" vertical="center"/>
    </xf>
    <xf numFmtId="0" fontId="42" fillId="32" borderId="106" xfId="5" applyNumberFormat="1" applyFont="1" applyFill="1" applyBorder="1" applyAlignment="1" applyProtection="1">
      <alignment horizontal="center" vertical="center" wrapText="1"/>
    </xf>
    <xf numFmtId="0" fontId="40" fillId="32" borderId="173" xfId="5" applyNumberFormat="1" applyFont="1" applyFill="1" applyBorder="1" applyAlignment="1" applyProtection="1">
      <alignment vertical="center" wrapText="1"/>
    </xf>
    <xf numFmtId="0" fontId="1" fillId="28" borderId="70" xfId="5" applyNumberFormat="1" applyFont="1" applyFill="1" applyBorder="1" applyAlignment="1" applyProtection="1">
      <alignment vertical="center"/>
    </xf>
    <xf numFmtId="0" fontId="1" fillId="28" borderId="0" xfId="5" applyNumberFormat="1" applyFont="1" applyFill="1" applyBorder="1" applyAlignment="1" applyProtection="1">
      <alignment vertical="center"/>
    </xf>
    <xf numFmtId="0" fontId="1" fillId="28" borderId="88" xfId="5" applyNumberFormat="1" applyFont="1" applyFill="1" applyBorder="1" applyAlignment="1" applyProtection="1">
      <alignment vertical="center"/>
    </xf>
    <xf numFmtId="0" fontId="21" fillId="0" borderId="0" xfId="5" applyNumberFormat="1" applyFont="1" applyFill="1" applyBorder="1" applyAlignment="1" applyProtection="1">
      <alignment vertical="center"/>
    </xf>
    <xf numFmtId="0" fontId="42" fillId="32" borderId="173" xfId="5" applyNumberFormat="1" applyFont="1" applyFill="1" applyBorder="1" applyAlignment="1" applyProtection="1">
      <alignment vertical="center" wrapText="1"/>
    </xf>
    <xf numFmtId="0" fontId="1" fillId="28" borderId="172" xfId="5" applyNumberFormat="1" applyFont="1" applyFill="1" applyBorder="1" applyAlignment="1" applyProtection="1">
      <alignment vertical="center"/>
    </xf>
    <xf numFmtId="0" fontId="1" fillId="28" borderId="106" xfId="5" applyNumberFormat="1" applyFont="1" applyFill="1" applyBorder="1" applyAlignment="1" applyProtection="1">
      <alignment vertical="center"/>
    </xf>
    <xf numFmtId="0" fontId="1" fillId="28" borderId="174" xfId="5" applyNumberFormat="1" applyFont="1" applyFill="1" applyBorder="1" applyAlignment="1" applyProtection="1">
      <alignment vertical="center"/>
    </xf>
    <xf numFmtId="0" fontId="17" fillId="0" borderId="71" xfId="5" applyNumberFormat="1" applyFont="1" applyFill="1" applyBorder="1" applyAlignment="1" applyProtection="1"/>
    <xf numFmtId="0" fontId="98" fillId="0" borderId="0" xfId="5" applyFont="1"/>
    <xf numFmtId="0" fontId="42" fillId="32" borderId="173" xfId="5" applyNumberFormat="1" applyFont="1" applyFill="1" applyBorder="1" applyAlignment="1" applyProtection="1">
      <alignment horizontal="center" vertical="center" wrapText="1"/>
    </xf>
    <xf numFmtId="0" fontId="20" fillId="0" borderId="0" xfId="5" applyNumberFormat="1" applyFont="1" applyFill="1" applyBorder="1" applyAlignment="1" applyProtection="1">
      <alignment vertical="center"/>
    </xf>
    <xf numFmtId="0" fontId="25" fillId="27" borderId="175" xfId="5" applyNumberFormat="1" applyFont="1" applyFill="1" applyBorder="1" applyAlignment="1" applyProtection="1">
      <alignment horizontal="center" vertical="distributed" wrapText="1"/>
    </xf>
    <xf numFmtId="0" fontId="22" fillId="27" borderId="176" xfId="5" applyNumberFormat="1" applyFont="1" applyFill="1" applyBorder="1" applyAlignment="1" applyProtection="1">
      <alignment vertical="center" wrapText="1"/>
    </xf>
    <xf numFmtId="0" fontId="22" fillId="27" borderId="196" xfId="5" applyNumberFormat="1" applyFont="1" applyFill="1" applyBorder="1" applyAlignment="1" applyProtection="1">
      <alignment vertical="center" wrapText="1"/>
    </xf>
    <xf numFmtId="0" fontId="22" fillId="27" borderId="156" xfId="5" applyNumberFormat="1" applyFont="1" applyFill="1" applyBorder="1" applyAlignment="1" applyProtection="1">
      <alignment horizontal="center" vertical="center" wrapText="1"/>
    </xf>
    <xf numFmtId="0" fontId="22" fillId="27" borderId="153" xfId="5" applyNumberFormat="1" applyFont="1" applyFill="1" applyBorder="1" applyAlignment="1" applyProtection="1">
      <alignment horizontal="center" vertical="center" wrapText="1"/>
    </xf>
    <xf numFmtId="0" fontId="58" fillId="27" borderId="175" xfId="5" applyNumberFormat="1" applyFont="1" applyFill="1" applyBorder="1" applyAlignment="1" applyProtection="1">
      <alignment vertical="center" wrapText="1"/>
    </xf>
    <xf numFmtId="0" fontId="22" fillId="27" borderId="156" xfId="5" applyNumberFormat="1" applyFont="1" applyFill="1" applyBorder="1" applyAlignment="1" applyProtection="1">
      <alignment vertical="center" wrapText="1"/>
    </xf>
    <xf numFmtId="0" fontId="22" fillId="27" borderId="153" xfId="5" applyNumberFormat="1" applyFont="1" applyFill="1" applyBorder="1" applyAlignment="1" applyProtection="1">
      <alignment vertical="center" wrapText="1"/>
    </xf>
    <xf numFmtId="0" fontId="5" fillId="0" borderId="70" xfId="5" applyNumberFormat="1" applyFont="1" applyFill="1" applyBorder="1" applyAlignment="1" applyProtection="1"/>
    <xf numFmtId="0" fontId="25" fillId="0" borderId="173" xfId="5" applyNumberFormat="1" applyFont="1" applyFill="1" applyBorder="1" applyAlignment="1" applyProtection="1">
      <alignment horizontal="center" vertical="distributed" wrapText="1"/>
    </xf>
    <xf numFmtId="0" fontId="99" fillId="32" borderId="169" xfId="5" applyNumberFormat="1" applyFont="1" applyFill="1" applyBorder="1" applyAlignment="1" applyProtection="1">
      <alignment horizontal="center" vertical="center" wrapText="1"/>
    </xf>
    <xf numFmtId="0" fontId="99" fillId="32" borderId="170" xfId="5" applyNumberFormat="1" applyFont="1" applyFill="1" applyBorder="1" applyAlignment="1" applyProtection="1">
      <alignment horizontal="center" vertical="center" wrapText="1"/>
    </xf>
    <xf numFmtId="0" fontId="59" fillId="0" borderId="127" xfId="5" applyNumberFormat="1" applyFont="1" applyFill="1" applyBorder="1" applyAlignment="1" applyProtection="1">
      <alignment horizontal="center" vertical="center"/>
    </xf>
    <xf numFmtId="0" fontId="59" fillId="0" borderId="172" xfId="5" applyNumberFormat="1" applyFont="1" applyFill="1" applyBorder="1" applyAlignment="1" applyProtection="1">
      <alignment horizontal="center" vertical="center"/>
    </xf>
    <xf numFmtId="0" fontId="99" fillId="32" borderId="173" xfId="5" applyNumberFormat="1" applyFont="1" applyFill="1" applyBorder="1" applyAlignment="1" applyProtection="1">
      <alignment horizontal="center" vertical="center" wrapText="1"/>
    </xf>
    <xf numFmtId="0" fontId="101" fillId="32" borderId="170" xfId="5" applyNumberFormat="1" applyFont="1" applyFill="1" applyBorder="1" applyAlignment="1" applyProtection="1">
      <alignment vertical="center" wrapText="1"/>
    </xf>
    <xf numFmtId="0" fontId="99" fillId="32" borderId="127" xfId="5" applyNumberFormat="1" applyFont="1" applyFill="1" applyBorder="1" applyAlignment="1" applyProtection="1">
      <alignment horizontal="center" vertical="center" wrapText="1"/>
    </xf>
    <xf numFmtId="0" fontId="99" fillId="32" borderId="172" xfId="5" applyNumberFormat="1" applyFont="1" applyFill="1" applyBorder="1" applyAlignment="1" applyProtection="1">
      <alignment horizontal="center" vertical="center" wrapText="1"/>
    </xf>
    <xf numFmtId="1" fontId="21" fillId="0" borderId="0" xfId="5" applyNumberFormat="1" applyFont="1" applyFill="1" applyBorder="1" applyAlignment="1" applyProtection="1"/>
    <xf numFmtId="0" fontId="5" fillId="0" borderId="71" xfId="5" applyNumberFormat="1" applyFont="1" applyFill="1" applyBorder="1" applyAlignment="1" applyProtection="1"/>
    <xf numFmtId="0" fontId="102" fillId="0" borderId="0" xfId="5" applyFont="1"/>
    <xf numFmtId="0" fontId="43" fillId="0" borderId="127" xfId="5" applyNumberFormat="1" applyFont="1" applyFill="1" applyBorder="1" applyAlignment="1" applyProtection="1">
      <alignment horizontal="center" vertical="center"/>
    </xf>
    <xf numFmtId="0" fontId="43" fillId="0" borderId="172" xfId="5" applyNumberFormat="1" applyFont="1" applyFill="1" applyBorder="1" applyAlignment="1" applyProtection="1">
      <alignment horizontal="center" vertical="center"/>
    </xf>
    <xf numFmtId="0" fontId="31" fillId="32" borderId="170" xfId="5" applyNumberFormat="1" applyFont="1" applyFill="1" applyBorder="1" applyAlignment="1" applyProtection="1">
      <alignment vertical="center" wrapText="1"/>
    </xf>
    <xf numFmtId="0" fontId="42" fillId="32" borderId="127" xfId="5" applyNumberFormat="1" applyFont="1" applyFill="1" applyBorder="1" applyAlignment="1" applyProtection="1">
      <alignment horizontal="center" vertical="center" wrapText="1"/>
    </xf>
    <xf numFmtId="1" fontId="20" fillId="0" borderId="0" xfId="5" applyNumberFormat="1" applyFont="1" applyFill="1" applyBorder="1" applyAlignment="1" applyProtection="1"/>
    <xf numFmtId="0" fontId="25" fillId="0" borderId="167" xfId="5" applyNumberFormat="1" applyFont="1" applyFill="1" applyBorder="1" applyAlignment="1" applyProtection="1">
      <alignment horizontal="center" vertical="distributed" wrapText="1"/>
    </xf>
    <xf numFmtId="0" fontId="100" fillId="0" borderId="127" xfId="5" applyNumberFormat="1" applyFont="1" applyFill="1" applyBorder="1" applyAlignment="1" applyProtection="1">
      <alignment horizontal="center" vertical="center"/>
    </xf>
    <xf numFmtId="0" fontId="100" fillId="0" borderId="172" xfId="5" applyNumberFormat="1" applyFont="1" applyFill="1" applyBorder="1" applyAlignment="1" applyProtection="1">
      <alignment horizontal="center" vertical="center"/>
    </xf>
    <xf numFmtId="0" fontId="100" fillId="0" borderId="173" xfId="5" applyNumberFormat="1" applyFont="1" applyFill="1" applyBorder="1" applyAlignment="1" applyProtection="1">
      <alignment horizontal="center" vertical="center"/>
    </xf>
    <xf numFmtId="0" fontId="21" fillId="0" borderId="0" xfId="5" applyNumberFormat="1" applyFont="1" applyFill="1" applyBorder="1" applyAlignment="1" applyProtection="1"/>
    <xf numFmtId="0" fontId="99" fillId="32" borderId="143" xfId="5" applyNumberFormat="1" applyFont="1" applyFill="1" applyBorder="1" applyAlignment="1" applyProtection="1">
      <alignment horizontal="center" vertical="center" wrapText="1"/>
    </xf>
    <xf numFmtId="0" fontId="99" fillId="32" borderId="186" xfId="5" applyNumberFormat="1" applyFont="1" applyFill="1" applyBorder="1" applyAlignment="1" applyProtection="1">
      <alignment horizontal="center" vertical="center" wrapText="1"/>
    </xf>
    <xf numFmtId="0" fontId="99" fillId="32" borderId="145" xfId="5" applyNumberFormat="1" applyFont="1" applyFill="1" applyBorder="1" applyAlignment="1" applyProtection="1">
      <alignment horizontal="center" vertical="center" wrapText="1"/>
    </xf>
    <xf numFmtId="0" fontId="99" fillId="32" borderId="144" xfId="5" applyNumberFormat="1" applyFont="1" applyFill="1" applyBorder="1" applyAlignment="1" applyProtection="1">
      <alignment horizontal="center" vertical="center" wrapText="1"/>
    </xf>
    <xf numFmtId="0" fontId="99" fillId="32" borderId="197" xfId="5" applyNumberFormat="1" applyFont="1" applyFill="1" applyBorder="1" applyAlignment="1" applyProtection="1">
      <alignment horizontal="center" vertical="center" wrapText="1"/>
    </xf>
    <xf numFmtId="0" fontId="101" fillId="32" borderId="199" xfId="5" applyNumberFormat="1" applyFont="1" applyFill="1" applyBorder="1" applyAlignment="1" applyProtection="1">
      <alignment vertical="center" wrapText="1"/>
    </xf>
    <xf numFmtId="0" fontId="99" fillId="32" borderId="198" xfId="5" applyNumberFormat="1" applyFont="1" applyFill="1" applyBorder="1" applyAlignment="1" applyProtection="1">
      <alignment horizontal="center" vertical="center" wrapText="1"/>
    </xf>
    <xf numFmtId="0" fontId="22" fillId="27" borderId="175" xfId="5" applyNumberFormat="1" applyFont="1" applyFill="1" applyBorder="1" applyAlignment="1" applyProtection="1">
      <alignment vertical="center" wrapText="1"/>
    </xf>
    <xf numFmtId="0" fontId="58" fillId="27" borderId="156" xfId="5" applyNumberFormat="1" applyFont="1" applyFill="1" applyBorder="1" applyAlignment="1" applyProtection="1">
      <alignment vertical="center" wrapText="1"/>
    </xf>
    <xf numFmtId="0" fontId="8" fillId="32" borderId="70" xfId="5" applyNumberFormat="1" applyFont="1" applyFill="1" applyBorder="1" applyAlignment="1" applyProtection="1"/>
    <xf numFmtId="0" fontId="8" fillId="32" borderId="168" xfId="5" applyNumberFormat="1" applyFont="1" applyFill="1" applyBorder="1" applyAlignment="1" applyProtection="1">
      <alignment horizontal="center" vertical="distributed" wrapText="1"/>
    </xf>
    <xf numFmtId="0" fontId="16" fillId="32" borderId="169" xfId="5" applyNumberFormat="1" applyFont="1" applyFill="1" applyBorder="1" applyAlignment="1" applyProtection="1">
      <alignment vertical="center" wrapText="1"/>
    </xf>
    <xf numFmtId="0" fontId="16" fillId="32" borderId="170" xfId="5" applyNumberFormat="1" applyFont="1" applyFill="1" applyBorder="1" applyAlignment="1" applyProtection="1">
      <alignment vertical="center" wrapText="1"/>
    </xf>
    <xf numFmtId="0" fontId="16" fillId="32" borderId="127" xfId="5" applyNumberFormat="1" applyFont="1" applyFill="1" applyBorder="1" applyAlignment="1" applyProtection="1">
      <alignment vertical="center" wrapText="1"/>
    </xf>
    <xf numFmtId="0" fontId="16" fillId="32" borderId="172" xfId="5" applyNumberFormat="1" applyFont="1" applyFill="1" applyBorder="1" applyAlignment="1" applyProtection="1">
      <alignment vertical="center" wrapText="1"/>
    </xf>
    <xf numFmtId="0" fontId="16" fillId="32" borderId="173" xfId="5" applyNumberFormat="1" applyFont="1" applyFill="1" applyBorder="1" applyAlignment="1" applyProtection="1">
      <alignment vertical="center" wrapText="1"/>
    </xf>
    <xf numFmtId="0" fontId="13" fillId="32" borderId="170" xfId="5" applyNumberFormat="1" applyFont="1" applyFill="1" applyBorder="1" applyAlignment="1" applyProtection="1">
      <alignment vertical="center" wrapText="1"/>
    </xf>
    <xf numFmtId="0" fontId="13" fillId="32" borderId="127" xfId="5" applyNumberFormat="1" applyFont="1" applyFill="1" applyBorder="1" applyAlignment="1" applyProtection="1">
      <alignment vertical="center" wrapText="1"/>
    </xf>
    <xf numFmtId="0" fontId="8" fillId="0" borderId="170" xfId="5" applyNumberFormat="1" applyFont="1" applyFill="1" applyBorder="1" applyAlignment="1" applyProtection="1">
      <alignment vertical="center"/>
    </xf>
    <xf numFmtId="0" fontId="16" fillId="32" borderId="0" xfId="5" applyNumberFormat="1" applyFont="1" applyFill="1" applyBorder="1" applyAlignment="1" applyProtection="1"/>
    <xf numFmtId="0" fontId="8" fillId="32" borderId="0" xfId="5" applyNumberFormat="1" applyFont="1" applyFill="1" applyBorder="1" applyAlignment="1" applyProtection="1"/>
    <xf numFmtId="0" fontId="8" fillId="32" borderId="71" xfId="5" applyNumberFormat="1" applyFont="1" applyFill="1" applyBorder="1" applyAlignment="1" applyProtection="1"/>
    <xf numFmtId="0" fontId="13" fillId="0" borderId="0" xfId="5" applyFont="1"/>
    <xf numFmtId="0" fontId="1" fillId="0" borderId="170" xfId="5" applyNumberFormat="1" applyFont="1" applyFill="1" applyBorder="1" applyAlignment="1" applyProtection="1">
      <alignment vertical="center"/>
    </xf>
    <xf numFmtId="0" fontId="42" fillId="32" borderId="143" xfId="5" applyNumberFormat="1" applyFont="1" applyFill="1" applyBorder="1" applyAlignment="1" applyProtection="1">
      <alignment horizontal="center" vertical="center" wrapText="1"/>
    </xf>
    <xf numFmtId="0" fontId="42" fillId="32" borderId="186" xfId="5" applyNumberFormat="1" applyFont="1" applyFill="1" applyBorder="1" applyAlignment="1" applyProtection="1">
      <alignment horizontal="center" vertical="center" wrapText="1"/>
    </xf>
    <xf numFmtId="0" fontId="42" fillId="32" borderId="197" xfId="5" applyNumberFormat="1" applyFont="1" applyFill="1" applyBorder="1" applyAlignment="1" applyProtection="1">
      <alignment horizontal="center" vertical="center" wrapText="1"/>
    </xf>
    <xf numFmtId="0" fontId="1" fillId="0" borderId="186" xfId="5" applyNumberFormat="1" applyFont="1" applyFill="1" applyBorder="1" applyAlignment="1" applyProtection="1">
      <alignment vertical="center"/>
    </xf>
    <xf numFmtId="0" fontId="3" fillId="43" borderId="171" xfId="5" applyNumberFormat="1" applyFont="1" applyFill="1" applyBorder="1" applyAlignment="1" applyProtection="1">
      <alignment horizontal="center" vertical="center" wrapText="1"/>
    </xf>
    <xf numFmtId="0" fontId="13" fillId="43" borderId="173" xfId="5" applyNumberFormat="1" applyFont="1" applyFill="1" applyBorder="1" applyAlignment="1" applyProtection="1">
      <alignment horizontal="center" vertical="center" wrapText="1"/>
    </xf>
    <xf numFmtId="0" fontId="8" fillId="0" borderId="173" xfId="5" applyNumberFormat="1" applyFont="1" applyFill="1" applyBorder="1" applyAlignment="1" applyProtection="1">
      <alignment horizontal="center" vertical="center" wrapText="1"/>
    </xf>
    <xf numFmtId="0" fontId="1" fillId="0" borderId="0" xfId="5" applyNumberFormat="1" applyFont="1" applyFill="1" applyBorder="1" applyAlignment="1" applyProtection="1">
      <alignment horizontal="center" vertical="center"/>
    </xf>
    <xf numFmtId="1" fontId="1" fillId="0" borderId="0" xfId="5" applyNumberFormat="1" applyFont="1" applyFill="1" applyBorder="1" applyAlignment="1" applyProtection="1">
      <alignment horizontal="center" vertical="center"/>
    </xf>
    <xf numFmtId="0" fontId="1" fillId="0" borderId="72" xfId="5" applyNumberFormat="1" applyFont="1" applyFill="1" applyBorder="1" applyAlignment="1" applyProtection="1"/>
    <xf numFmtId="0" fontId="1" fillId="0" borderId="73" xfId="5" applyNumberFormat="1" applyFont="1" applyFill="1" applyBorder="1" applyAlignment="1" applyProtection="1"/>
    <xf numFmtId="0" fontId="1" fillId="0" borderId="74" xfId="5" applyNumberFormat="1" applyFont="1" applyFill="1" applyBorder="1" applyAlignment="1" applyProtection="1"/>
    <xf numFmtId="0" fontId="36" fillId="0" borderId="0" xfId="5" applyNumberFormat="1" applyFont="1" applyFill="1" applyBorder="1" applyAlignment="1" applyProtection="1">
      <alignment vertical="center"/>
    </xf>
    <xf numFmtId="2" fontId="36" fillId="16" borderId="66" xfId="5" applyNumberFormat="1" applyFont="1" applyFill="1" applyBorder="1" applyAlignment="1" applyProtection="1">
      <alignment vertical="center"/>
    </xf>
    <xf numFmtId="2" fontId="36" fillId="16" borderId="67" xfId="5" applyNumberFormat="1" applyFont="1" applyFill="1" applyBorder="1" applyAlignment="1" applyProtection="1">
      <alignment vertical="center"/>
    </xf>
    <xf numFmtId="2" fontId="36" fillId="0" borderId="0" xfId="5" applyNumberFormat="1" applyFont="1" applyFill="1" applyBorder="1" applyAlignment="1" applyProtection="1">
      <alignment vertical="center"/>
    </xf>
    <xf numFmtId="0" fontId="1" fillId="0" borderId="0" xfId="5" applyNumberFormat="1" applyFont="1" applyFill="1" applyBorder="1" applyAlignment="1" applyProtection="1">
      <alignment vertical="center"/>
    </xf>
    <xf numFmtId="0" fontId="1" fillId="0" borderId="0" xfId="3"/>
    <xf numFmtId="0" fontId="24" fillId="0" borderId="0" xfId="3" applyFont="1" applyBorder="1" applyAlignment="1">
      <alignment horizontal="center" vertical="distributed"/>
    </xf>
    <xf numFmtId="0" fontId="24" fillId="0" borderId="0" xfId="3" applyFont="1" applyBorder="1" applyAlignment="1">
      <alignment vertical="distributed"/>
    </xf>
    <xf numFmtId="0" fontId="10" fillId="0" borderId="0" xfId="3" applyFont="1" applyAlignment="1">
      <alignment vertical="distributed"/>
    </xf>
    <xf numFmtId="0" fontId="25" fillId="24" borderId="140" xfId="5" applyNumberFormat="1" applyFont="1" applyFill="1" applyBorder="1" applyAlignment="1" applyProtection="1">
      <alignment horizontal="center" vertical="distributed" wrapText="1"/>
    </xf>
    <xf numFmtId="0" fontId="24" fillId="0" borderId="0" xfId="3" applyFont="1" applyBorder="1" applyAlignment="1">
      <alignment vertical="distributed"/>
    </xf>
    <xf numFmtId="0" fontId="24" fillId="0" borderId="0" xfId="3" applyFont="1" applyBorder="1" applyAlignment="1">
      <alignment horizontal="center" vertical="distributed"/>
    </xf>
    <xf numFmtId="0" fontId="2" fillId="0" borderId="0" xfId="3" applyFont="1"/>
    <xf numFmtId="0" fontId="1" fillId="0" borderId="0" xfId="3"/>
    <xf numFmtId="0" fontId="17" fillId="0" borderId="0" xfId="3" applyFont="1"/>
    <xf numFmtId="0" fontId="24" fillId="0" borderId="97" xfId="3" applyFont="1" applyBorder="1" applyAlignment="1">
      <alignment vertical="distributed"/>
    </xf>
    <xf numFmtId="0" fontId="24" fillId="0" borderId="97" xfId="3" applyFont="1" applyBorder="1" applyAlignment="1">
      <alignment horizontal="center" vertical="distributed"/>
    </xf>
    <xf numFmtId="0" fontId="4" fillId="9" borderId="70" xfId="3" applyFont="1" applyFill="1" applyBorder="1" applyAlignment="1">
      <alignment horizontal="center" vertical="distributed" wrapText="1"/>
    </xf>
    <xf numFmtId="0" fontId="4" fillId="9" borderId="0" xfId="3" applyFont="1" applyFill="1" applyBorder="1" applyAlignment="1">
      <alignment horizontal="center" vertical="distributed" wrapText="1"/>
    </xf>
    <xf numFmtId="0" fontId="4" fillId="9" borderId="88" xfId="3" applyFont="1" applyFill="1" applyBorder="1" applyAlignment="1">
      <alignment horizontal="center" vertical="distributed" wrapText="1"/>
    </xf>
    <xf numFmtId="0" fontId="27" fillId="8" borderId="165" xfId="3" applyFont="1" applyFill="1" applyBorder="1" applyAlignment="1">
      <alignment horizontal="center" vertical="distributed" wrapText="1"/>
    </xf>
    <xf numFmtId="0" fontId="27" fillId="8" borderId="113" xfId="3" applyFont="1" applyFill="1" applyBorder="1" applyAlignment="1">
      <alignment horizontal="center" vertical="distributed" wrapText="1"/>
    </xf>
    <xf numFmtId="0" fontId="4" fillId="11" borderId="91" xfId="1" applyFont="1" applyFill="1" applyBorder="1" applyAlignment="1">
      <alignment horizontal="center" vertical="distributed" wrapText="1"/>
    </xf>
    <xf numFmtId="0" fontId="4" fillId="10" borderId="85" xfId="1" applyFont="1" applyFill="1" applyBorder="1" applyAlignment="1">
      <alignment horizontal="center" vertical="distributed" wrapText="1"/>
    </xf>
    <xf numFmtId="0" fontId="28" fillId="2" borderId="103" xfId="3" applyFont="1" applyFill="1" applyBorder="1" applyAlignment="1">
      <alignment horizontal="center" vertical="distributed" wrapText="1"/>
    </xf>
    <xf numFmtId="0" fontId="28" fillId="2" borderId="162" xfId="3" applyFont="1" applyFill="1" applyBorder="1" applyAlignment="1">
      <alignment horizontal="center" vertical="distributed" wrapText="1"/>
    </xf>
    <xf numFmtId="0" fontId="28" fillId="2" borderId="98" xfId="3" applyFont="1" applyFill="1" applyBorder="1" applyAlignment="1">
      <alignment horizontal="center" vertical="distributed" wrapText="1"/>
    </xf>
    <xf numFmtId="0" fontId="29" fillId="2" borderId="98" xfId="3" applyFont="1" applyFill="1" applyBorder="1" applyAlignment="1">
      <alignment horizontal="center" vertical="distributed" wrapText="1"/>
    </xf>
    <xf numFmtId="0" fontId="28" fillId="2" borderId="163" xfId="3" applyFont="1" applyFill="1" applyBorder="1" applyAlignment="1">
      <alignment horizontal="center" vertical="distributed" wrapText="1"/>
    </xf>
    <xf numFmtId="0" fontId="103" fillId="9" borderId="169" xfId="3" applyFont="1" applyFill="1" applyBorder="1" applyAlignment="1">
      <alignment horizontal="center" vertical="distributed" wrapText="1"/>
    </xf>
    <xf numFmtId="0" fontId="104" fillId="9" borderId="169" xfId="3" applyFont="1" applyFill="1" applyBorder="1" applyAlignment="1">
      <alignment horizontal="center" vertical="distributed" wrapText="1"/>
    </xf>
    <xf numFmtId="0" fontId="107" fillId="9" borderId="169" xfId="3" applyFont="1" applyFill="1" applyBorder="1" applyAlignment="1">
      <alignment horizontal="center" vertical="distributed" wrapText="1"/>
    </xf>
    <xf numFmtId="0" fontId="107" fillId="9" borderId="172" xfId="3" applyFont="1" applyFill="1" applyBorder="1" applyAlignment="1">
      <alignment horizontal="center" vertical="distributed"/>
    </xf>
    <xf numFmtId="0" fontId="2" fillId="0" borderId="127" xfId="3" applyFont="1" applyFill="1" applyBorder="1" applyAlignment="1">
      <alignment horizontal="center" vertical="distributed" wrapText="1"/>
    </xf>
    <xf numFmtId="0" fontId="2" fillId="28" borderId="169" xfId="3" applyFont="1" applyFill="1" applyBorder="1" applyAlignment="1">
      <alignment horizontal="center" vertical="distributed" wrapText="1"/>
    </xf>
    <xf numFmtId="0" fontId="2" fillId="28" borderId="157" xfId="3" applyFont="1" applyFill="1" applyBorder="1" applyAlignment="1">
      <alignment horizontal="center" vertical="distributed" wrapText="1"/>
    </xf>
    <xf numFmtId="0" fontId="109" fillId="0" borderId="157" xfId="3" applyFont="1" applyFill="1" applyBorder="1" applyAlignment="1">
      <alignment horizontal="center" vertical="distributed" wrapText="1"/>
    </xf>
    <xf numFmtId="0" fontId="109" fillId="0" borderId="78" xfId="3" applyFont="1" applyFill="1" applyBorder="1" applyAlignment="1">
      <alignment horizontal="center" vertical="distributed" wrapText="1"/>
    </xf>
    <xf numFmtId="0" fontId="103" fillId="28" borderId="169" xfId="3" applyFont="1" applyFill="1" applyBorder="1" applyAlignment="1">
      <alignment vertical="center" wrapText="1"/>
    </xf>
    <xf numFmtId="0" fontId="109" fillId="0" borderId="169" xfId="3" applyFont="1" applyFill="1" applyBorder="1" applyAlignment="1">
      <alignment horizontal="center" vertical="distributed" wrapText="1"/>
    </xf>
    <xf numFmtId="0" fontId="109" fillId="0" borderId="79" xfId="3" applyFont="1" applyFill="1" applyBorder="1" applyAlignment="1">
      <alignment horizontal="center" vertical="distributed" wrapText="1"/>
    </xf>
    <xf numFmtId="0" fontId="112" fillId="0" borderId="0" xfId="3" applyFont="1"/>
    <xf numFmtId="0" fontId="103" fillId="9" borderId="50" xfId="3" applyFont="1" applyFill="1" applyBorder="1" applyAlignment="1">
      <alignment horizontal="center" vertical="distributed" wrapText="1"/>
    </xf>
    <xf numFmtId="0" fontId="107" fillId="9" borderId="172" xfId="3" applyFont="1" applyFill="1" applyBorder="1" applyAlignment="1">
      <alignment horizontal="center" vertical="distributed" wrapText="1"/>
    </xf>
    <xf numFmtId="0" fontId="109" fillId="0" borderId="169" xfId="3" applyFont="1" applyFill="1" applyBorder="1" applyAlignment="1">
      <alignment horizontal="center" vertical="distributed"/>
    </xf>
    <xf numFmtId="0" fontId="109" fillId="0" borderId="172" xfId="3" applyFont="1" applyFill="1" applyBorder="1" applyAlignment="1">
      <alignment horizontal="center" vertical="distributed" wrapText="1"/>
    </xf>
    <xf numFmtId="0" fontId="103" fillId="0" borderId="169" xfId="3" applyFont="1" applyFill="1" applyBorder="1" applyAlignment="1">
      <alignment horizontal="center" vertical="distributed"/>
    </xf>
    <xf numFmtId="0" fontId="103" fillId="0" borderId="169" xfId="3" applyFont="1" applyFill="1" applyBorder="1" applyAlignment="1">
      <alignment horizontal="center" vertical="distributed" wrapText="1"/>
    </xf>
    <xf numFmtId="0" fontId="103" fillId="0" borderId="7" xfId="3" applyFont="1" applyFill="1" applyBorder="1" applyAlignment="1">
      <alignment horizontal="center" vertical="distributed" wrapText="1"/>
    </xf>
    <xf numFmtId="0" fontId="103" fillId="9" borderId="50" xfId="3" applyFont="1" applyFill="1" applyBorder="1" applyAlignment="1">
      <alignment horizontal="distributed" vertical="distributed" wrapText="1"/>
    </xf>
    <xf numFmtId="0" fontId="2" fillId="0" borderId="74" xfId="3" applyFont="1" applyFill="1" applyBorder="1" applyAlignment="1">
      <alignment horizontal="center" vertical="distributed" wrapText="1"/>
    </xf>
    <xf numFmtId="0" fontId="2" fillId="28" borderId="7" xfId="3" applyFont="1" applyFill="1" applyBorder="1" applyAlignment="1">
      <alignment horizontal="center" vertical="distributed" wrapText="1"/>
    </xf>
    <xf numFmtId="0" fontId="109" fillId="0" borderId="7" xfId="3" applyFont="1" applyFill="1" applyBorder="1" applyAlignment="1">
      <alignment horizontal="center" vertical="distributed" wrapText="1"/>
    </xf>
    <xf numFmtId="0" fontId="109" fillId="0" borderId="7" xfId="3" applyFont="1" applyFill="1" applyBorder="1" applyAlignment="1">
      <alignment horizontal="center" vertical="distributed"/>
    </xf>
    <xf numFmtId="0" fontId="109" fillId="0" borderId="72" xfId="3" applyFont="1" applyFill="1" applyBorder="1" applyAlignment="1">
      <alignment horizontal="center" vertical="distributed"/>
    </xf>
    <xf numFmtId="0" fontId="109" fillId="0" borderId="74" xfId="3" applyFont="1" applyFill="1" applyBorder="1" applyAlignment="1">
      <alignment horizontal="center" vertical="distributed" wrapText="1"/>
    </xf>
    <xf numFmtId="0" fontId="103" fillId="9" borderId="173" xfId="3" applyFont="1" applyFill="1" applyBorder="1" applyAlignment="1">
      <alignment horizontal="distributed" vertical="distributed" wrapText="1"/>
    </xf>
    <xf numFmtId="0" fontId="109" fillId="0" borderId="127" xfId="3" applyFont="1" applyFill="1" applyBorder="1" applyAlignment="1">
      <alignment horizontal="center" vertical="distributed" wrapText="1"/>
    </xf>
    <xf numFmtId="0" fontId="103" fillId="9" borderId="167" xfId="3" applyFont="1" applyFill="1" applyBorder="1" applyAlignment="1">
      <alignment horizontal="distributed" vertical="distributed" wrapText="1"/>
    </xf>
    <xf numFmtId="0" fontId="103" fillId="9" borderId="127" xfId="3" applyFont="1" applyFill="1" applyBorder="1" applyAlignment="1">
      <alignment vertical="center" wrapText="1"/>
    </xf>
    <xf numFmtId="0" fontId="103" fillId="9" borderId="115" xfId="3" applyFont="1" applyFill="1" applyBorder="1" applyAlignment="1">
      <alignment horizontal="distributed" vertical="distributed" wrapText="1"/>
    </xf>
    <xf numFmtId="0" fontId="103" fillId="9" borderId="169" xfId="3" applyFont="1" applyFill="1" applyBorder="1" applyAlignment="1">
      <alignment horizontal="left" vertical="distributed" wrapText="1"/>
    </xf>
    <xf numFmtId="0" fontId="103" fillId="9" borderId="169" xfId="3" applyFont="1" applyFill="1" applyBorder="1" applyAlignment="1">
      <alignment vertical="distributed" wrapText="1"/>
    </xf>
    <xf numFmtId="0" fontId="103" fillId="9" borderId="169" xfId="3" applyFont="1" applyFill="1" applyBorder="1" applyAlignment="1">
      <alignment horizontal="distributed" vertical="distributed" wrapText="1"/>
    </xf>
    <xf numFmtId="0" fontId="107" fillId="9" borderId="109" xfId="3" applyFont="1" applyFill="1" applyBorder="1" applyAlignment="1">
      <alignment horizontal="center" vertical="distributed" wrapText="1"/>
    </xf>
    <xf numFmtId="0" fontId="113" fillId="9" borderId="169" xfId="3" applyFont="1" applyFill="1" applyBorder="1" applyAlignment="1">
      <alignment horizontal="center" vertical="distributed"/>
    </xf>
    <xf numFmtId="0" fontId="104" fillId="9" borderId="169" xfId="3" applyFont="1" applyFill="1" applyBorder="1" applyAlignment="1">
      <alignment horizontal="center" vertical="distributed"/>
    </xf>
    <xf numFmtId="1" fontId="107" fillId="9" borderId="169" xfId="3" applyNumberFormat="1" applyFont="1" applyFill="1" applyBorder="1" applyAlignment="1">
      <alignment horizontal="center" vertical="distributed" wrapText="1"/>
    </xf>
    <xf numFmtId="0" fontId="107" fillId="9" borderId="169" xfId="3" applyFont="1" applyFill="1" applyBorder="1" applyAlignment="1">
      <alignment horizontal="center" vertical="distributed"/>
    </xf>
    <xf numFmtId="0" fontId="103" fillId="9" borderId="172" xfId="3" applyFont="1" applyFill="1" applyBorder="1" applyAlignment="1">
      <alignment horizontal="center" vertical="distributed"/>
    </xf>
    <xf numFmtId="1" fontId="114" fillId="21" borderId="129" xfId="3" applyNumberFormat="1" applyFont="1" applyFill="1" applyBorder="1" applyAlignment="1">
      <alignment horizontal="center"/>
    </xf>
    <xf numFmtId="0" fontId="114" fillId="21" borderId="129" xfId="3" applyFont="1" applyFill="1" applyBorder="1" applyAlignment="1">
      <alignment horizontal="center"/>
    </xf>
    <xf numFmtId="0" fontId="114" fillId="21" borderId="130" xfId="3" applyFont="1" applyFill="1" applyBorder="1" applyAlignment="1">
      <alignment horizontal="center"/>
    </xf>
    <xf numFmtId="0" fontId="114" fillId="21" borderId="169" xfId="3" applyFont="1" applyFill="1" applyBorder="1" applyAlignment="1">
      <alignment horizontal="center"/>
    </xf>
    <xf numFmtId="0" fontId="17" fillId="0" borderId="0" xfId="3" applyFont="1" applyAlignment="1">
      <alignment vertical="distributed"/>
    </xf>
    <xf numFmtId="0" fontId="1" fillId="0" borderId="0" xfId="3" applyFont="1"/>
    <xf numFmtId="0" fontId="4" fillId="8" borderId="169" xfId="3" applyFont="1" applyFill="1" applyBorder="1" applyAlignment="1">
      <alignment horizontal="center" vertical="distributed" wrapText="1"/>
    </xf>
    <xf numFmtId="0" fontId="78" fillId="8" borderId="169" xfId="3" applyFont="1" applyFill="1" applyBorder="1" applyAlignment="1">
      <alignment horizontal="center" vertical="distributed" wrapText="1"/>
    </xf>
    <xf numFmtId="0" fontId="4" fillId="8" borderId="127" xfId="3" applyFont="1" applyFill="1" applyBorder="1" applyAlignment="1">
      <alignment horizontal="center" vertical="distributed" wrapText="1"/>
    </xf>
    <xf numFmtId="0" fontId="27" fillId="15" borderId="113" xfId="3" applyFont="1" applyFill="1" applyBorder="1" applyAlignment="1">
      <alignment horizontal="center" vertical="distributed" wrapText="1"/>
    </xf>
    <xf numFmtId="0" fontId="4" fillId="15" borderId="115" xfId="3" applyFont="1" applyFill="1" applyBorder="1" applyAlignment="1">
      <alignment horizontal="center" vertical="distributed" wrapText="1"/>
    </xf>
    <xf numFmtId="0" fontId="4" fillId="15" borderId="114" xfId="3" applyFont="1" applyFill="1" applyBorder="1" applyAlignment="1">
      <alignment horizontal="center" vertical="distributed" wrapText="1"/>
    </xf>
    <xf numFmtId="0" fontId="4" fillId="15" borderId="7" xfId="3" applyFont="1" applyFill="1" applyBorder="1" applyAlignment="1">
      <alignment horizontal="center" vertical="distributed" wrapText="1"/>
    </xf>
    <xf numFmtId="0" fontId="4" fillId="15" borderId="169" xfId="3" applyFont="1" applyFill="1" applyBorder="1" applyAlignment="1">
      <alignment horizontal="center" vertical="distributed" wrapText="1"/>
    </xf>
    <xf numFmtId="0" fontId="78" fillId="15" borderId="7" xfId="3" applyFont="1" applyFill="1" applyBorder="1" applyAlignment="1">
      <alignment horizontal="center" vertical="distributed" wrapText="1"/>
    </xf>
    <xf numFmtId="0" fontId="4" fillId="8" borderId="128" xfId="3" applyFont="1" applyFill="1" applyBorder="1" applyAlignment="1">
      <alignment horizontal="center" vertical="distributed" wrapText="1"/>
    </xf>
    <xf numFmtId="0" fontId="4" fillId="15" borderId="128" xfId="3" applyFont="1" applyFill="1" applyBorder="1" applyAlignment="1">
      <alignment horizontal="center" vertical="distributed" wrapText="1"/>
    </xf>
    <xf numFmtId="0" fontId="56" fillId="0" borderId="0" xfId="3" applyFont="1" applyBorder="1" applyAlignment="1">
      <alignment horizontal="center" vertical="distributed"/>
    </xf>
    <xf numFmtId="0" fontId="56" fillId="0" borderId="97" xfId="3" applyFont="1" applyBorder="1" applyAlignment="1">
      <alignment horizontal="center" vertical="distributed"/>
    </xf>
    <xf numFmtId="0" fontId="8" fillId="50" borderId="162" xfId="3" applyFont="1" applyFill="1" applyBorder="1" applyAlignment="1">
      <alignment vertical="distributed" textRotation="90" wrapText="1"/>
    </xf>
    <xf numFmtId="0" fontId="2" fillId="50" borderId="163" xfId="3" applyFont="1" applyFill="1" applyBorder="1" applyAlignment="1">
      <alignment vertical="center" wrapText="1"/>
    </xf>
    <xf numFmtId="0" fontId="115" fillId="2" borderId="103" xfId="3" applyFont="1" applyFill="1" applyBorder="1" applyAlignment="1">
      <alignment horizontal="center" vertical="distributed" wrapText="1"/>
    </xf>
    <xf numFmtId="0" fontId="115" fillId="2" borderId="162" xfId="3" applyFont="1" applyFill="1" applyBorder="1" applyAlignment="1">
      <alignment horizontal="center" vertical="distributed" wrapText="1"/>
    </xf>
    <xf numFmtId="0" fontId="116" fillId="2" borderId="162" xfId="3" applyFont="1" applyFill="1" applyBorder="1" applyAlignment="1">
      <alignment horizontal="center" vertical="distributed" wrapText="1"/>
    </xf>
    <xf numFmtId="0" fontId="115" fillId="2" borderId="163" xfId="3" applyFont="1" applyFill="1" applyBorder="1" applyAlignment="1">
      <alignment horizontal="center" vertical="distributed" wrapText="1"/>
    </xf>
    <xf numFmtId="0" fontId="2" fillId="9" borderId="169" xfId="3" applyFont="1" applyFill="1" applyBorder="1" applyAlignment="1">
      <alignment horizontal="distributed" vertical="distributed" wrapText="1"/>
    </xf>
    <xf numFmtId="0" fontId="57" fillId="9" borderId="169" xfId="3" applyFont="1" applyFill="1" applyBorder="1" applyAlignment="1">
      <alignment horizontal="center" vertical="distributed" wrapText="1"/>
    </xf>
    <xf numFmtId="0" fontId="2" fillId="0" borderId="74" xfId="3" applyFont="1" applyBorder="1" applyAlignment="1">
      <alignment horizontal="center" vertical="center" wrapText="1"/>
    </xf>
    <xf numFmtId="0" fontId="2" fillId="28" borderId="7" xfId="3" applyFont="1" applyFill="1" applyBorder="1" applyAlignment="1">
      <alignment horizontal="center" vertical="center" wrapText="1"/>
    </xf>
    <xf numFmtId="0" fontId="2" fillId="28" borderId="72" xfId="3" applyFont="1" applyFill="1" applyBorder="1" applyAlignment="1">
      <alignment horizontal="center" vertical="center" wrapText="1"/>
    </xf>
    <xf numFmtId="0" fontId="2" fillId="0" borderId="114" xfId="3" applyFont="1" applyBorder="1" applyAlignment="1">
      <alignment horizontal="center" vertical="center" wrapText="1"/>
    </xf>
    <xf numFmtId="0" fontId="2" fillId="0" borderId="127" xfId="3" applyFont="1" applyBorder="1" applyAlignment="1">
      <alignment horizontal="center" vertical="center" wrapText="1"/>
    </xf>
    <xf numFmtId="0" fontId="2" fillId="28" borderId="169" xfId="3" applyFont="1" applyFill="1" applyBorder="1" applyAlignment="1">
      <alignment horizontal="center" vertical="center" wrapText="1"/>
    </xf>
    <xf numFmtId="0" fontId="2" fillId="28" borderId="172" xfId="3" applyFont="1" applyFill="1" applyBorder="1" applyAlignment="1">
      <alignment horizontal="center" vertical="center" wrapText="1"/>
    </xf>
    <xf numFmtId="0" fontId="2" fillId="0" borderId="169" xfId="3" applyFont="1" applyBorder="1" applyAlignment="1">
      <alignment horizontal="center" vertical="center"/>
    </xf>
    <xf numFmtId="0" fontId="2" fillId="0" borderId="169" xfId="3" applyFont="1" applyBorder="1" applyAlignment="1">
      <alignment horizontal="center" vertical="center" wrapText="1"/>
    </xf>
    <xf numFmtId="0" fontId="2" fillId="0" borderId="127" xfId="3" applyFont="1" applyFill="1" applyBorder="1" applyAlignment="1">
      <alignment horizontal="center" vertical="center" wrapText="1"/>
    </xf>
    <xf numFmtId="0" fontId="2" fillId="0" borderId="169" xfId="3" applyFont="1" applyFill="1" applyBorder="1" applyAlignment="1">
      <alignment horizontal="center" vertical="center" wrapText="1"/>
    </xf>
    <xf numFmtId="0" fontId="2" fillId="9" borderId="169" xfId="3" applyFont="1" applyFill="1" applyBorder="1" applyAlignment="1">
      <alignment horizontal="left" vertical="distributed" wrapText="1"/>
    </xf>
    <xf numFmtId="0" fontId="8" fillId="9" borderId="169" xfId="3" applyFont="1" applyFill="1" applyBorder="1" applyAlignment="1">
      <alignment vertical="distributed" wrapText="1"/>
    </xf>
    <xf numFmtId="0" fontId="2" fillId="9" borderId="169" xfId="3" applyFont="1" applyFill="1" applyBorder="1" applyAlignment="1">
      <alignment vertical="center" wrapText="1"/>
    </xf>
    <xf numFmtId="0" fontId="8" fillId="9" borderId="7" xfId="3" applyFont="1" applyFill="1" applyBorder="1" applyAlignment="1">
      <alignment vertical="distributed" wrapText="1"/>
    </xf>
    <xf numFmtId="0" fontId="2" fillId="9" borderId="169" xfId="3" applyFont="1" applyFill="1" applyBorder="1" applyAlignment="1">
      <alignment vertical="distributed" wrapText="1"/>
    </xf>
    <xf numFmtId="0" fontId="2" fillId="0" borderId="115" xfId="3" applyFont="1" applyBorder="1" applyAlignment="1">
      <alignment horizontal="center" vertical="center" wrapText="1"/>
    </xf>
    <xf numFmtId="0" fontId="2" fillId="9" borderId="169" xfId="3" applyFont="1" applyFill="1" applyBorder="1" applyAlignment="1">
      <alignment horizontal="center" vertical="distributed" wrapText="1"/>
    </xf>
    <xf numFmtId="0" fontId="2" fillId="9" borderId="169" xfId="3" applyFont="1" applyFill="1" applyBorder="1" applyAlignment="1">
      <alignment horizontal="center" vertical="center"/>
    </xf>
    <xf numFmtId="0" fontId="2" fillId="21" borderId="51" xfId="3" applyFont="1" applyFill="1" applyBorder="1" applyAlignment="1">
      <alignment horizontal="center" vertical="distributed"/>
    </xf>
    <xf numFmtId="0" fontId="2" fillId="21" borderId="54" xfId="3" applyFont="1" applyFill="1" applyBorder="1" applyAlignment="1">
      <alignment horizontal="center" vertical="center" wrapText="1"/>
    </xf>
    <xf numFmtId="0" fontId="24" fillId="27" borderId="85" xfId="3" applyFont="1" applyFill="1" applyBorder="1" applyAlignment="1">
      <alignment vertical="distributed"/>
    </xf>
    <xf numFmtId="0" fontId="24" fillId="27" borderId="88" xfId="3" applyFont="1" applyFill="1" applyBorder="1" applyAlignment="1">
      <alignment vertical="distributed"/>
    </xf>
    <xf numFmtId="0" fontId="24" fillId="27" borderId="87" xfId="3" applyFont="1" applyFill="1" applyBorder="1" applyAlignment="1">
      <alignment vertical="distributed"/>
    </xf>
    <xf numFmtId="0" fontId="2" fillId="27" borderId="85" xfId="3" applyFont="1" applyFill="1" applyBorder="1" applyAlignment="1">
      <alignment vertical="distributed" textRotation="90" wrapText="1"/>
    </xf>
    <xf numFmtId="0" fontId="6" fillId="50" borderId="162" xfId="3" applyFont="1" applyFill="1" applyBorder="1" applyAlignment="1">
      <alignment horizontal="left" textRotation="90" wrapText="1"/>
    </xf>
    <xf numFmtId="0" fontId="6" fillId="50" borderId="162" xfId="3" applyFont="1" applyFill="1" applyBorder="1" applyAlignment="1">
      <alignment vertical="center" textRotation="90" wrapText="1"/>
    </xf>
    <xf numFmtId="0" fontId="6" fillId="0" borderId="104" xfId="3" applyFont="1" applyFill="1" applyBorder="1" applyAlignment="1">
      <alignment vertical="distributed" textRotation="90" wrapText="1"/>
    </xf>
    <xf numFmtId="0" fontId="2" fillId="27" borderId="87" xfId="3" applyFont="1" applyFill="1" applyBorder="1" applyAlignment="1">
      <alignment vertical="distributed" textRotation="90" wrapText="1"/>
    </xf>
    <xf numFmtId="0" fontId="29" fillId="2" borderId="162" xfId="3" applyFont="1" applyFill="1" applyBorder="1" applyAlignment="1">
      <alignment horizontal="center" vertical="distributed" wrapText="1"/>
    </xf>
    <xf numFmtId="0" fontId="4" fillId="0" borderId="173" xfId="3" applyFont="1" applyFill="1" applyBorder="1" applyAlignment="1">
      <alignment horizontal="distributed" vertical="distributed" wrapText="1"/>
    </xf>
    <xf numFmtId="0" fontId="6" fillId="0" borderId="169" xfId="3" applyFont="1" applyBorder="1" applyAlignment="1">
      <alignment horizontal="center" vertical="distributed" wrapText="1"/>
    </xf>
    <xf numFmtId="0" fontId="27" fillId="0" borderId="169" xfId="3" applyFont="1" applyBorder="1" applyAlignment="1">
      <alignment horizontal="center" vertical="distributed" wrapText="1"/>
    </xf>
    <xf numFmtId="0" fontId="27" fillId="0" borderId="169" xfId="3" applyFont="1" applyFill="1" applyBorder="1" applyAlignment="1">
      <alignment horizontal="center" vertical="center" wrapText="1"/>
    </xf>
    <xf numFmtId="0" fontId="27" fillId="0" borderId="170" xfId="3" applyFont="1" applyFill="1" applyBorder="1" applyAlignment="1">
      <alignment horizontal="center" vertical="center" wrapText="1"/>
    </xf>
    <xf numFmtId="0" fontId="2" fillId="27" borderId="117" xfId="3" applyFont="1" applyFill="1" applyBorder="1" applyAlignment="1">
      <alignment vertical="distributed" textRotation="90" wrapText="1"/>
    </xf>
    <xf numFmtId="0" fontId="31" fillId="0" borderId="74" xfId="3" applyFont="1" applyFill="1" applyBorder="1" applyAlignment="1">
      <alignment horizontal="center" vertical="distributed" wrapText="1"/>
    </xf>
    <xf numFmtId="0" fontId="28" fillId="0" borderId="85" xfId="3" applyFont="1" applyFill="1" applyBorder="1" applyAlignment="1">
      <alignment vertical="center" textRotation="90" wrapText="1"/>
    </xf>
    <xf numFmtId="0" fontId="31" fillId="0" borderId="169" xfId="3" applyFont="1" applyFill="1" applyBorder="1" applyAlignment="1">
      <alignment horizontal="center" vertical="distributed" wrapText="1"/>
    </xf>
    <xf numFmtId="0" fontId="28" fillId="0" borderId="88" xfId="3" applyFont="1" applyFill="1" applyBorder="1" applyAlignment="1">
      <alignment vertical="center" textRotation="90" wrapText="1"/>
    </xf>
    <xf numFmtId="0" fontId="31" fillId="0" borderId="127" xfId="3" applyFont="1" applyFill="1" applyBorder="1" applyAlignment="1">
      <alignment horizontal="center" vertical="distributed" wrapText="1"/>
    </xf>
    <xf numFmtId="0" fontId="4" fillId="0" borderId="169" xfId="3" applyFont="1" applyFill="1" applyBorder="1" applyAlignment="1">
      <alignment vertical="center" wrapText="1"/>
    </xf>
    <xf numFmtId="0" fontId="11" fillId="51" borderId="99" xfId="3" applyFont="1" applyFill="1" applyBorder="1" applyAlignment="1">
      <alignment horizontal="center" vertical="distributed"/>
    </xf>
    <xf numFmtId="0" fontId="11" fillId="51" borderId="99" xfId="3" applyFont="1" applyFill="1" applyBorder="1" applyAlignment="1">
      <alignment vertical="distributed"/>
    </xf>
    <xf numFmtId="0" fontId="11" fillId="51" borderId="54" xfId="3" applyFont="1" applyFill="1" applyBorder="1" applyAlignment="1">
      <alignment vertical="distributed"/>
    </xf>
    <xf numFmtId="0" fontId="11" fillId="51" borderId="54" xfId="3" applyFont="1" applyFill="1" applyBorder="1" applyAlignment="1">
      <alignment horizontal="center" vertical="distributed"/>
    </xf>
    <xf numFmtId="0" fontId="11" fillId="51" borderId="160" xfId="3" applyFont="1" applyFill="1" applyBorder="1" applyAlignment="1">
      <alignment horizontal="center" vertical="distributed"/>
    </xf>
    <xf numFmtId="0" fontId="35" fillId="51" borderId="129" xfId="3" applyFont="1" applyFill="1" applyBorder="1" applyAlignment="1">
      <alignment horizontal="center" vertical="distributed"/>
    </xf>
    <xf numFmtId="0" fontId="35" fillId="51" borderId="159" xfId="3" applyFont="1" applyFill="1" applyBorder="1" applyAlignment="1">
      <alignment horizontal="center" vertical="distributed"/>
    </xf>
    <xf numFmtId="0" fontId="35" fillId="51" borderId="159" xfId="3" applyFont="1" applyFill="1" applyBorder="1" applyAlignment="1">
      <alignment horizontal="center" vertical="center"/>
    </xf>
    <xf numFmtId="0" fontId="28" fillId="0" borderId="87" xfId="3" applyFont="1" applyFill="1" applyBorder="1" applyAlignment="1">
      <alignment vertical="center" textRotation="90" wrapText="1"/>
    </xf>
    <xf numFmtId="0" fontId="6" fillId="0" borderId="162" xfId="0" applyNumberFormat="1" applyFont="1" applyFill="1" applyBorder="1" applyAlignment="1" applyProtection="1">
      <alignment horizontal="center" vertical="center"/>
    </xf>
    <xf numFmtId="0" fontId="2" fillId="36" borderId="162" xfId="0" applyNumberFormat="1" applyFont="1" applyFill="1" applyBorder="1" applyAlignment="1" applyProtection="1">
      <alignment horizontal="center" vertical="distributed"/>
    </xf>
    <xf numFmtId="0" fontId="8" fillId="0" borderId="162" xfId="0" applyNumberFormat="1" applyFont="1" applyFill="1" applyBorder="1" applyAlignment="1" applyProtection="1">
      <alignment horizontal="center" vertical="center"/>
    </xf>
    <xf numFmtId="0" fontId="2" fillId="0" borderId="162" xfId="0" applyNumberFormat="1" applyFont="1" applyFill="1" applyBorder="1" applyAlignment="1" applyProtection="1">
      <alignment horizontal="center" vertical="distributed"/>
    </xf>
    <xf numFmtId="0" fontId="2" fillId="37" borderId="162" xfId="0" applyNumberFormat="1" applyFont="1" applyFill="1" applyBorder="1" applyAlignment="1" applyProtection="1">
      <alignment horizontal="center" vertical="distributed"/>
    </xf>
    <xf numFmtId="0" fontId="2" fillId="36" borderId="102" xfId="0" applyNumberFormat="1" applyFont="1" applyFill="1" applyBorder="1" applyAlignment="1" applyProtection="1">
      <alignment horizontal="center" vertical="distributed"/>
    </xf>
    <xf numFmtId="0" fontId="4" fillId="0" borderId="162" xfId="0" applyNumberFormat="1" applyFont="1" applyFill="1" applyBorder="1" applyAlignment="1" applyProtection="1">
      <alignment horizontal="center" vertical="distributed"/>
    </xf>
    <xf numFmtId="0" fontId="6" fillId="0" borderId="162" xfId="0" applyNumberFormat="1" applyFont="1" applyFill="1" applyBorder="1" applyAlignment="1" applyProtection="1">
      <alignment horizontal="center" vertical="distributed"/>
    </xf>
    <xf numFmtId="0" fontId="2" fillId="0" borderId="162" xfId="0" applyNumberFormat="1" applyFont="1" applyFill="1" applyBorder="1" applyAlignment="1" applyProtection="1">
      <alignment vertical="center"/>
    </xf>
    <xf numFmtId="0" fontId="53" fillId="28" borderId="169" xfId="0" applyNumberFormat="1" applyFont="1" applyFill="1" applyBorder="1" applyAlignment="1" applyProtection="1">
      <alignment horizontal="center" vertical="center"/>
    </xf>
    <xf numFmtId="0" fontId="53" fillId="38" borderId="169" xfId="0" applyNumberFormat="1" applyFont="1" applyFill="1" applyBorder="1" applyAlignment="1" applyProtection="1">
      <alignment horizontal="center" vertical="center"/>
    </xf>
    <xf numFmtId="0" fontId="7" fillId="0" borderId="162" xfId="0" applyNumberFormat="1" applyFont="1" applyFill="1" applyBorder="1" applyAlignment="1" applyProtection="1">
      <alignment horizontal="center" vertical="distributed"/>
    </xf>
    <xf numFmtId="0" fontId="2" fillId="32" borderId="162" xfId="0" applyNumberFormat="1" applyFont="1" applyFill="1" applyBorder="1" applyAlignment="1" applyProtection="1">
      <alignment vertical="center"/>
    </xf>
    <xf numFmtId="0" fontId="53" fillId="38" borderId="162" xfId="0" applyNumberFormat="1" applyFont="1" applyFill="1" applyBorder="1" applyAlignment="1" applyProtection="1">
      <alignment horizontal="center" vertical="center"/>
    </xf>
    <xf numFmtId="0" fontId="53" fillId="32" borderId="162" xfId="0" applyNumberFormat="1" applyFont="1" applyFill="1" applyBorder="1" applyAlignment="1" applyProtection="1">
      <alignment horizontal="center" vertical="center"/>
    </xf>
    <xf numFmtId="0" fontId="53" fillId="28" borderId="162" xfId="0" applyNumberFormat="1" applyFont="1" applyFill="1" applyBorder="1" applyAlignment="1" applyProtection="1">
      <alignment horizontal="center" vertical="distributed"/>
    </xf>
    <xf numFmtId="0" fontId="53" fillId="0" borderId="162" xfId="0" applyNumberFormat="1" applyFont="1" applyFill="1" applyBorder="1" applyAlignment="1" applyProtection="1">
      <alignment horizontal="center" vertical="center"/>
    </xf>
    <xf numFmtId="0" fontId="1" fillId="0" borderId="162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2" fillId="32" borderId="162" xfId="0" applyNumberFormat="1" applyFont="1" applyFill="1" applyBorder="1" applyAlignment="1" applyProtection="1">
      <alignment horizontal="center" vertical="distributed"/>
    </xf>
    <xf numFmtId="0" fontId="2" fillId="0" borderId="103" xfId="0" applyNumberFormat="1" applyFont="1" applyFill="1" applyBorder="1" applyAlignment="1" applyProtection="1">
      <alignment horizontal="distributed" vertical="distributed"/>
    </xf>
    <xf numFmtId="0" fontId="2" fillId="0" borderId="162" xfId="0" applyNumberFormat="1" applyFont="1" applyFill="1" applyBorder="1" applyAlignment="1" applyProtection="1">
      <alignment horizontal="distributed" vertical="distributed"/>
    </xf>
    <xf numFmtId="0" fontId="6" fillId="0" borderId="162" xfId="0" applyNumberFormat="1" applyFont="1" applyFill="1" applyBorder="1" applyAlignment="1" applyProtection="1">
      <alignment horizontal="distributed" vertical="distributed"/>
    </xf>
    <xf numFmtId="0" fontId="2" fillId="0" borderId="162" xfId="0" applyNumberFormat="1" applyFont="1" applyFill="1" applyBorder="1" applyAlignment="1" applyProtection="1">
      <alignment vertical="distributed"/>
    </xf>
    <xf numFmtId="0" fontId="2" fillId="9" borderId="162" xfId="0" applyNumberFormat="1" applyFont="1" applyFill="1" applyBorder="1" applyAlignment="1" applyProtection="1">
      <alignment horizontal="center" vertical="distributed"/>
    </xf>
    <xf numFmtId="0" fontId="2" fillId="39" borderId="109" xfId="0" applyNumberFormat="1" applyFont="1" applyFill="1" applyBorder="1" applyAlignment="1" applyProtection="1">
      <alignment horizontal="center" vertical="center"/>
    </xf>
    <xf numFmtId="0" fontId="2" fillId="11" borderId="162" xfId="0" applyNumberFormat="1" applyFont="1" applyFill="1" applyBorder="1" applyAlignment="1" applyProtection="1">
      <alignment horizontal="center" vertical="distributed"/>
    </xf>
    <xf numFmtId="0" fontId="2" fillId="0" borderId="75" xfId="0" applyNumberFormat="1" applyFont="1" applyFill="1" applyBorder="1" applyAlignment="1" applyProtection="1">
      <alignment horizontal="center" vertical="distributed"/>
    </xf>
    <xf numFmtId="0" fontId="2" fillId="36" borderId="16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distributed"/>
    </xf>
    <xf numFmtId="0" fontId="2" fillId="9" borderId="114" xfId="0" applyNumberFormat="1" applyFont="1" applyFill="1" applyBorder="1" applyAlignment="1" applyProtection="1">
      <alignment horizontal="center" vertical="center"/>
    </xf>
    <xf numFmtId="0" fontId="2" fillId="0" borderId="70" xfId="0" applyNumberFormat="1" applyFont="1" applyFill="1" applyBorder="1" applyAlignment="1" applyProtection="1">
      <alignment horizontal="left" vertical="distributed"/>
    </xf>
    <xf numFmtId="0" fontId="2" fillId="39" borderId="114" xfId="0" applyNumberFormat="1" applyFont="1" applyFill="1" applyBorder="1" applyAlignment="1" applyProtection="1">
      <alignment horizontal="center" vertical="center"/>
    </xf>
    <xf numFmtId="0" fontId="2" fillId="40" borderId="169" xfId="0" applyNumberFormat="1" applyFont="1" applyFill="1" applyBorder="1" applyAlignment="1" applyProtection="1">
      <alignment horizontal="center" vertical="center"/>
    </xf>
    <xf numFmtId="0" fontId="2" fillId="41" borderId="169" xfId="0" applyNumberFormat="1" applyFont="1" applyFill="1" applyBorder="1" applyAlignment="1" applyProtection="1">
      <alignment horizontal="center" vertical="center"/>
    </xf>
    <xf numFmtId="0" fontId="2" fillId="11" borderId="169" xfId="0" applyNumberFormat="1" applyFont="1" applyFill="1" applyBorder="1" applyAlignment="1" applyProtection="1">
      <alignment horizontal="distributed" vertical="distributed"/>
    </xf>
    <xf numFmtId="0" fontId="2" fillId="0" borderId="16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distributed"/>
    </xf>
    <xf numFmtId="0" fontId="4" fillId="0" borderId="0" xfId="0" applyNumberFormat="1" applyFont="1" applyFill="1" applyBorder="1" applyAlignment="1" applyProtection="1">
      <alignment horizontal="center" vertical="distributed"/>
    </xf>
    <xf numFmtId="1" fontId="44" fillId="35" borderId="96" xfId="0" applyNumberFormat="1" applyFont="1" applyFill="1" applyBorder="1" applyAlignment="1" applyProtection="1">
      <alignment horizontal="center" vertical="center" shrinkToFit="1"/>
      <protection hidden="1"/>
    </xf>
    <xf numFmtId="0" fontId="10" fillId="28" borderId="164" xfId="0" applyNumberFormat="1" applyFont="1" applyFill="1" applyBorder="1" applyAlignment="1" applyProtection="1">
      <alignment horizontal="center" vertical="center"/>
    </xf>
    <xf numFmtId="0" fontId="3" fillId="34" borderId="164" xfId="0" applyNumberFormat="1" applyFont="1" applyFill="1" applyBorder="1" applyAlignment="1" applyProtection="1">
      <alignment horizontal="center" vertical="center"/>
    </xf>
    <xf numFmtId="0" fontId="10" fillId="28" borderId="165" xfId="0" applyNumberFormat="1" applyFont="1" applyFill="1" applyBorder="1" applyAlignment="1" applyProtection="1">
      <alignment horizontal="center" vertical="center"/>
    </xf>
    <xf numFmtId="0" fontId="3" fillId="34" borderId="165" xfId="0" applyNumberFormat="1" applyFont="1" applyFill="1" applyBorder="1" applyAlignment="1" applyProtection="1">
      <alignment horizontal="center" vertical="center"/>
    </xf>
    <xf numFmtId="0" fontId="10" fillId="28" borderId="166" xfId="0" applyNumberFormat="1" applyFont="1" applyFill="1" applyBorder="1" applyAlignment="1" applyProtection="1">
      <alignment horizontal="center" vertical="center"/>
    </xf>
    <xf numFmtId="0" fontId="3" fillId="34" borderId="166" xfId="0" applyNumberFormat="1" applyFont="1" applyFill="1" applyBorder="1" applyAlignment="1" applyProtection="1">
      <alignment horizontal="center" vertical="center"/>
    </xf>
    <xf numFmtId="0" fontId="3" fillId="8" borderId="84" xfId="0" applyNumberFormat="1" applyFont="1" applyFill="1" applyBorder="1" applyAlignment="1" applyProtection="1">
      <alignment horizontal="center" vertical="distributed"/>
    </xf>
    <xf numFmtId="1" fontId="44" fillId="34" borderId="84" xfId="0" applyNumberFormat="1" applyFont="1" applyFill="1" applyBorder="1" applyAlignment="1" applyProtection="1">
      <alignment horizontal="center" vertical="center" shrinkToFit="1"/>
      <protection hidden="1"/>
    </xf>
    <xf numFmtId="0" fontId="21" fillId="0" borderId="0" xfId="0" applyNumberFormat="1" applyFont="1" applyFill="1" applyBorder="1" applyAlignment="1" applyProtection="1">
      <alignment vertical="center"/>
      <protection hidden="1"/>
    </xf>
    <xf numFmtId="0" fontId="2" fillId="6" borderId="169" xfId="0" applyFont="1" applyFill="1" applyBorder="1" applyAlignment="1">
      <alignment horizontal="center" vertical="distributed" wrapText="1"/>
    </xf>
    <xf numFmtId="0" fontId="2" fillId="6" borderId="172" xfId="0" applyFont="1" applyFill="1" applyBorder="1" applyAlignment="1">
      <alignment horizontal="center" vertical="distributed" wrapText="1"/>
    </xf>
    <xf numFmtId="0" fontId="2" fillId="6" borderId="159" xfId="0" applyFont="1" applyFill="1" applyBorder="1" applyAlignment="1">
      <alignment horizontal="center" vertical="distributed" wrapText="1"/>
    </xf>
    <xf numFmtId="0" fontId="2" fillId="6" borderId="95" xfId="0" applyFont="1" applyFill="1" applyBorder="1" applyAlignment="1">
      <alignment horizontal="center" vertical="distributed" wrapText="1"/>
    </xf>
    <xf numFmtId="0" fontId="78" fillId="25" borderId="4" xfId="3" applyFont="1" applyFill="1" applyBorder="1" applyAlignment="1">
      <alignment horizontal="center" vertical="distributed" wrapText="1"/>
    </xf>
    <xf numFmtId="0" fontId="4" fillId="8" borderId="72" xfId="3" applyFont="1" applyFill="1" applyBorder="1" applyAlignment="1">
      <alignment horizontal="center" vertical="distributed" wrapText="1"/>
    </xf>
    <xf numFmtId="0" fontId="4" fillId="8" borderId="172" xfId="3" applyFont="1" applyFill="1" applyBorder="1" applyAlignment="1">
      <alignment horizontal="center" vertical="distributed" wrapText="1"/>
    </xf>
    <xf numFmtId="0" fontId="78" fillId="25" borderId="172" xfId="3" applyFont="1" applyFill="1" applyBorder="1" applyAlignment="1">
      <alignment horizontal="center" vertical="distributed" wrapText="1"/>
    </xf>
    <xf numFmtId="0" fontId="78" fillId="25" borderId="169" xfId="3" applyFont="1" applyFill="1" applyBorder="1" applyAlignment="1">
      <alignment horizontal="center" vertical="distributed" wrapText="1"/>
    </xf>
    <xf numFmtId="0" fontId="25" fillId="27" borderId="214" xfId="5" applyNumberFormat="1" applyFont="1" applyFill="1" applyBorder="1" applyAlignment="1" applyProtection="1">
      <alignment horizontal="center" vertical="distributed" wrapText="1"/>
    </xf>
    <xf numFmtId="0" fontId="22" fillId="27" borderId="217" xfId="5" applyNumberFormat="1" applyFont="1" applyFill="1" applyBorder="1" applyAlignment="1" applyProtection="1">
      <alignment vertical="center" wrapText="1"/>
    </xf>
    <xf numFmtId="0" fontId="22" fillId="27" borderId="218" xfId="5" applyNumberFormat="1" applyFont="1" applyFill="1" applyBorder="1" applyAlignment="1" applyProtection="1">
      <alignment vertical="center" wrapText="1"/>
    </xf>
    <xf numFmtId="0" fontId="22" fillId="27" borderId="219" xfId="5" applyNumberFormat="1" applyFont="1" applyFill="1" applyBorder="1" applyAlignment="1" applyProtection="1">
      <alignment vertical="center" wrapText="1"/>
    </xf>
    <xf numFmtId="0" fontId="22" fillId="27" borderId="215" xfId="5" applyNumberFormat="1" applyFont="1" applyFill="1" applyBorder="1" applyAlignment="1" applyProtection="1">
      <alignment vertical="center" wrapText="1"/>
    </xf>
    <xf numFmtId="0" fontId="22" fillId="27" borderId="214" xfId="5" applyNumberFormat="1" applyFont="1" applyFill="1" applyBorder="1" applyAlignment="1" applyProtection="1">
      <alignment vertical="center" wrapText="1"/>
    </xf>
    <xf numFmtId="0" fontId="58" fillId="27" borderId="215" xfId="5" applyNumberFormat="1" applyFont="1" applyFill="1" applyBorder="1" applyAlignment="1" applyProtection="1">
      <alignment vertical="center" wrapText="1"/>
    </xf>
    <xf numFmtId="0" fontId="27" fillId="8" borderId="52" xfId="3" applyFont="1" applyFill="1" applyBorder="1" applyAlignment="1">
      <alignment horizontal="center" vertical="distributed" wrapText="1"/>
    </xf>
    <xf numFmtId="0" fontId="124" fillId="17" borderId="165" xfId="3" applyFont="1" applyFill="1" applyBorder="1" applyAlignment="1">
      <alignment horizontal="center" vertical="distributed" wrapText="1"/>
    </xf>
    <xf numFmtId="0" fontId="78" fillId="25" borderId="127" xfId="3" applyFont="1" applyFill="1" applyBorder="1" applyAlignment="1">
      <alignment horizontal="center" vertical="distributed" wrapText="1"/>
    </xf>
    <xf numFmtId="0" fontId="32" fillId="0" borderId="78" xfId="4" applyFont="1" applyBorder="1" applyAlignment="1">
      <alignment vertical="center"/>
    </xf>
    <xf numFmtId="0" fontId="32" fillId="0" borderId="80" xfId="4" applyFont="1" applyBorder="1" applyAlignment="1">
      <alignment vertical="center"/>
    </xf>
    <xf numFmtId="0" fontId="32" fillId="0" borderId="157" xfId="4" applyFont="1" applyBorder="1" applyAlignment="1">
      <alignment vertical="center"/>
    </xf>
    <xf numFmtId="0" fontId="1" fillId="12" borderId="106" xfId="5" applyNumberFormat="1" applyFont="1" applyFill="1" applyBorder="1" applyAlignment="1" applyProtection="1">
      <alignment vertical="center"/>
    </xf>
    <xf numFmtId="0" fontId="1" fillId="12" borderId="174" xfId="5" applyNumberFormat="1" applyFont="1" applyFill="1" applyBorder="1" applyAlignment="1" applyProtection="1">
      <alignment vertical="center"/>
    </xf>
    <xf numFmtId="0" fontId="25" fillId="12" borderId="173" xfId="5" applyNumberFormat="1" applyFont="1" applyFill="1" applyBorder="1" applyAlignment="1" applyProtection="1">
      <alignment horizontal="center" vertical="distributed" wrapText="1"/>
    </xf>
    <xf numFmtId="0" fontId="1" fillId="12" borderId="172" xfId="5" applyNumberFormat="1" applyFont="1" applyFill="1" applyBorder="1" applyAlignment="1" applyProtection="1">
      <alignment vertical="center"/>
    </xf>
    <xf numFmtId="0" fontId="43" fillId="12" borderId="172" xfId="5" applyNumberFormat="1" applyFont="1" applyFill="1" applyBorder="1" applyAlignment="1" applyProtection="1">
      <alignment vertical="center"/>
    </xf>
    <xf numFmtId="0" fontId="43" fillId="12" borderId="106" xfId="5" applyNumberFormat="1" applyFont="1" applyFill="1" applyBorder="1" applyAlignment="1" applyProtection="1">
      <alignment vertical="center"/>
    </xf>
    <xf numFmtId="0" fontId="43" fillId="12" borderId="174" xfId="5" applyNumberFormat="1" applyFont="1" applyFill="1" applyBorder="1" applyAlignment="1" applyProtection="1">
      <alignment vertical="center"/>
    </xf>
    <xf numFmtId="0" fontId="17" fillId="12" borderId="70" xfId="5" applyNumberFormat="1" applyFont="1" applyFill="1" applyBorder="1" applyAlignment="1" applyProtection="1"/>
    <xf numFmtId="0" fontId="25" fillId="12" borderId="167" xfId="5" applyNumberFormat="1" applyFont="1" applyFill="1" applyBorder="1" applyAlignment="1" applyProtection="1">
      <alignment horizontal="center" vertical="distributed" wrapText="1"/>
    </xf>
    <xf numFmtId="0" fontId="15" fillId="12" borderId="172" xfId="5" applyNumberFormat="1" applyFont="1" applyFill="1" applyBorder="1" applyAlignment="1" applyProtection="1">
      <alignment vertical="center"/>
    </xf>
    <xf numFmtId="0" fontId="15" fillId="12" borderId="106" xfId="5" applyNumberFormat="1" applyFont="1" applyFill="1" applyBorder="1" applyAlignment="1" applyProtection="1">
      <alignment vertical="center"/>
    </xf>
    <xf numFmtId="0" fontId="15" fillId="12" borderId="174" xfId="5" applyNumberFormat="1" applyFont="1" applyFill="1" applyBorder="1" applyAlignment="1" applyProtection="1">
      <alignment vertical="center"/>
    </xf>
    <xf numFmtId="0" fontId="1" fillId="0" borderId="127" xfId="5" applyNumberFormat="1" applyFont="1" applyFill="1" applyBorder="1" applyAlignment="1" applyProtection="1">
      <alignment horizontal="center" vertical="center"/>
    </xf>
    <xf numFmtId="0" fontId="1" fillId="0" borderId="115" xfId="5" applyNumberFormat="1" applyFont="1" applyFill="1" applyBorder="1" applyAlignment="1" applyProtection="1">
      <alignment horizontal="center" vertical="center"/>
    </xf>
    <xf numFmtId="0" fontId="1" fillId="0" borderId="109" xfId="5" applyNumberFormat="1" applyFont="1" applyFill="1" applyBorder="1" applyAlignment="1" applyProtection="1">
      <alignment horizontal="center" vertical="center"/>
    </xf>
    <xf numFmtId="0" fontId="1" fillId="0" borderId="172" xfId="5" applyNumberFormat="1" applyFont="1" applyFill="1" applyBorder="1" applyAlignment="1" applyProtection="1">
      <alignment horizontal="center" vertical="center"/>
    </xf>
    <xf numFmtId="0" fontId="103" fillId="9" borderId="169" xfId="3" applyFont="1" applyFill="1" applyBorder="1" applyAlignment="1">
      <alignment horizontal="left" vertical="distributed" wrapText="1"/>
    </xf>
    <xf numFmtId="0" fontId="57" fillId="9" borderId="169" xfId="3" applyFont="1" applyFill="1" applyBorder="1" applyAlignment="1">
      <alignment horizontal="center" vertical="distributed" wrapText="1"/>
    </xf>
    <xf numFmtId="0" fontId="25" fillId="28" borderId="50" xfId="5" applyNumberFormat="1" applyFont="1" applyFill="1" applyBorder="1" applyAlignment="1" applyProtection="1">
      <alignment horizontal="center" vertical="distributed" wrapText="1"/>
    </xf>
    <xf numFmtId="0" fontId="2" fillId="32" borderId="7" xfId="5" applyNumberFormat="1" applyFont="1" applyFill="1" applyBorder="1" applyAlignment="1" applyProtection="1">
      <alignment horizontal="center" vertical="center" wrapText="1"/>
    </xf>
    <xf numFmtId="0" fontId="2" fillId="32" borderId="128" xfId="5" applyNumberFormat="1" applyFont="1" applyFill="1" applyBorder="1" applyAlignment="1" applyProtection="1">
      <alignment horizontal="center" vertical="center" wrapText="1"/>
    </xf>
    <xf numFmtId="0" fontId="2" fillId="0" borderId="74" xfId="5" applyNumberFormat="1" applyFont="1" applyFill="1" applyBorder="1" applyAlignment="1" applyProtection="1">
      <alignment horizontal="center" vertical="center"/>
    </xf>
    <xf numFmtId="0" fontId="2" fillId="0" borderId="72" xfId="5" applyNumberFormat="1" applyFont="1" applyFill="1" applyBorder="1" applyAlignment="1" applyProtection="1">
      <alignment horizontal="center" vertical="center"/>
    </xf>
    <xf numFmtId="0" fontId="2" fillId="32" borderId="50" xfId="5" applyNumberFormat="1" applyFont="1" applyFill="1" applyBorder="1" applyAlignment="1" applyProtection="1">
      <alignment horizontal="center" vertical="center" wrapText="1"/>
    </xf>
    <xf numFmtId="0" fontId="2" fillId="32" borderId="74" xfId="5" applyNumberFormat="1" applyFont="1" applyFill="1" applyBorder="1" applyAlignment="1" applyProtection="1">
      <alignment vertical="center" wrapText="1"/>
    </xf>
    <xf numFmtId="0" fontId="2" fillId="32" borderId="0" xfId="5" applyNumberFormat="1" applyFont="1" applyFill="1" applyBorder="1" applyAlignment="1" applyProtection="1">
      <alignment horizontal="center" vertical="center" wrapText="1"/>
    </xf>
    <xf numFmtId="0" fontId="25" fillId="0" borderId="168" xfId="5" applyNumberFormat="1" applyFont="1" applyFill="1" applyBorder="1" applyAlignment="1" applyProtection="1">
      <alignment vertical="distributed"/>
    </xf>
    <xf numFmtId="0" fontId="40" fillId="32" borderId="127" xfId="5" applyNumberFormat="1" applyFont="1" applyFill="1" applyBorder="1" applyAlignment="1" applyProtection="1">
      <alignment vertical="center" wrapText="1"/>
    </xf>
    <xf numFmtId="0" fontId="42" fillId="32" borderId="108" xfId="5" applyNumberFormat="1" applyFont="1" applyFill="1" applyBorder="1" applyAlignment="1" applyProtection="1">
      <alignment horizontal="center" vertical="center" wrapText="1"/>
    </xf>
    <xf numFmtId="0" fontId="53" fillId="0" borderId="172" xfId="5" applyNumberFormat="1" applyFont="1" applyFill="1" applyBorder="1" applyAlignment="1" applyProtection="1">
      <alignment horizontal="center" vertical="center"/>
    </xf>
    <xf numFmtId="0" fontId="14" fillId="32" borderId="74" xfId="5" applyNumberFormat="1" applyFont="1" applyFill="1" applyBorder="1" applyAlignment="1" applyProtection="1">
      <alignment horizontal="left" vertical="center" wrapText="1"/>
    </xf>
    <xf numFmtId="0" fontId="1" fillId="0" borderId="170" xfId="5" applyNumberFormat="1" applyFont="1" applyFill="1" applyBorder="1" applyAlignment="1" applyProtection="1">
      <alignment horizontal="center"/>
    </xf>
    <xf numFmtId="0" fontId="42" fillId="32" borderId="194" xfId="5" applyNumberFormat="1" applyFont="1" applyFill="1" applyBorder="1" applyAlignment="1" applyProtection="1">
      <alignment horizontal="center" vertical="center" wrapText="1"/>
    </xf>
    <xf numFmtId="0" fontId="42" fillId="32" borderId="195" xfId="5" applyNumberFormat="1" applyFont="1" applyFill="1" applyBorder="1" applyAlignment="1" applyProtection="1">
      <alignment horizontal="center" vertical="center" wrapText="1"/>
    </xf>
    <xf numFmtId="0" fontId="42" fillId="32" borderId="193" xfId="5" applyNumberFormat="1" applyFont="1" applyFill="1" applyBorder="1" applyAlignment="1" applyProtection="1">
      <alignment horizontal="center" vertical="center" wrapText="1"/>
    </xf>
    <xf numFmtId="0" fontId="40" fillId="32" borderId="115" xfId="5" applyNumberFormat="1" applyFont="1" applyFill="1" applyBorder="1" applyAlignment="1" applyProtection="1">
      <alignment vertical="center" wrapText="1"/>
    </xf>
    <xf numFmtId="0" fontId="25" fillId="44" borderId="140" xfId="5" applyNumberFormat="1" applyFont="1" applyFill="1" applyBorder="1" applyAlignment="1" applyProtection="1">
      <alignment horizontal="center" vertical="distributed" wrapText="1"/>
    </xf>
    <xf numFmtId="0" fontId="25" fillId="44" borderId="187" xfId="5" applyNumberFormat="1" applyFont="1" applyFill="1" applyBorder="1" applyAlignment="1" applyProtection="1">
      <alignment horizontal="center" vertical="distributed" wrapText="1"/>
    </xf>
    <xf numFmtId="0" fontId="115" fillId="2" borderId="70" xfId="3" applyFont="1" applyFill="1" applyBorder="1" applyAlignment="1">
      <alignment horizontal="center" vertical="distributed" wrapText="1"/>
    </xf>
    <xf numFmtId="0" fontId="24" fillId="0" borderId="0" xfId="3" applyFont="1" applyBorder="1" applyAlignment="1">
      <alignment horizontal="center" vertical="distributed"/>
    </xf>
    <xf numFmtId="0" fontId="64" fillId="0" borderId="0" xfId="4" applyFont="1" applyAlignment="1">
      <alignment horizontal="center"/>
    </xf>
    <xf numFmtId="0" fontId="55" fillId="0" borderId="97" xfId="4" applyBorder="1"/>
    <xf numFmtId="0" fontId="71" fillId="0" borderId="82" xfId="4" applyFont="1" applyBorder="1" applyAlignment="1">
      <alignment horizontal="center" vertical="center" textRotation="90" wrapText="1"/>
    </xf>
    <xf numFmtId="0" fontId="14" fillId="0" borderId="92" xfId="4" applyFont="1" applyBorder="1" applyAlignment="1">
      <alignment vertical="center"/>
    </xf>
    <xf numFmtId="0" fontId="125" fillId="17" borderId="169" xfId="3" applyFont="1" applyFill="1" applyBorder="1" applyAlignment="1">
      <alignment horizontal="center" vertical="distributed" wrapText="1"/>
    </xf>
    <xf numFmtId="0" fontId="71" fillId="0" borderId="113" xfId="4" applyFont="1" applyBorder="1" applyAlignment="1">
      <alignment vertical="center" textRotation="90" wrapText="1"/>
    </xf>
    <xf numFmtId="0" fontId="71" fillId="0" borderId="117" xfId="4" applyFont="1" applyBorder="1" applyAlignment="1">
      <alignment vertical="center" textRotation="90" wrapText="1"/>
    </xf>
    <xf numFmtId="0" fontId="74" fillId="16" borderId="173" xfId="4" applyFont="1" applyFill="1" applyBorder="1" applyAlignment="1">
      <alignment horizontal="center"/>
    </xf>
    <xf numFmtId="0" fontId="74" fillId="16" borderId="169" xfId="4" applyFont="1" applyFill="1" applyBorder="1" applyAlignment="1">
      <alignment horizontal="center"/>
    </xf>
    <xf numFmtId="0" fontId="74" fillId="16" borderId="169" xfId="4" applyFont="1" applyFill="1" applyBorder="1" applyAlignment="1">
      <alignment horizontal="center" wrapText="1"/>
    </xf>
    <xf numFmtId="0" fontId="74" fillId="16" borderId="170" xfId="4" applyFont="1" applyFill="1" applyBorder="1" applyAlignment="1">
      <alignment horizontal="center" wrapText="1"/>
    </xf>
    <xf numFmtId="0" fontId="74" fillId="16" borderId="158" xfId="4" applyFont="1" applyFill="1" applyBorder="1" applyAlignment="1">
      <alignment horizontal="center"/>
    </xf>
    <xf numFmtId="0" fontId="74" fillId="16" borderId="159" xfId="4" applyFont="1" applyFill="1" applyBorder="1" applyAlignment="1">
      <alignment horizontal="center"/>
    </xf>
    <xf numFmtId="0" fontId="74" fillId="16" borderId="159" xfId="4" applyFont="1" applyFill="1" applyBorder="1" applyAlignment="1">
      <alignment horizontal="center" wrapText="1"/>
    </xf>
    <xf numFmtId="0" fontId="74" fillId="16" borderId="160" xfId="4" applyFont="1" applyFill="1" applyBorder="1" applyAlignment="1">
      <alignment horizontal="center" wrapText="1"/>
    </xf>
    <xf numFmtId="0" fontId="74" fillId="52" borderId="164" xfId="4" applyFont="1" applyFill="1" applyBorder="1" applyAlignment="1">
      <alignment horizontal="center" vertical="center" wrapText="1"/>
    </xf>
    <xf numFmtId="0" fontId="74" fillId="21" borderId="165" xfId="4" applyFont="1" applyFill="1" applyBorder="1" applyAlignment="1">
      <alignment horizontal="center" vertical="center" wrapText="1"/>
    </xf>
    <xf numFmtId="0" fontId="70" fillId="0" borderId="165" xfId="4" applyFont="1" applyBorder="1" applyAlignment="1">
      <alignment horizontal="center" vertical="center" wrapText="1"/>
    </xf>
    <xf numFmtId="0" fontId="70" fillId="0" borderId="83" xfId="4" applyFont="1" applyFill="1" applyBorder="1" applyAlignment="1">
      <alignment horizontal="center" wrapText="1"/>
    </xf>
    <xf numFmtId="0" fontId="32" fillId="7" borderId="173" xfId="4" applyFont="1" applyFill="1" applyBorder="1" applyAlignment="1">
      <alignment horizontal="center" vertical="center" wrapText="1"/>
    </xf>
    <xf numFmtId="0" fontId="32" fillId="7" borderId="169" xfId="4" applyFont="1" applyFill="1" applyBorder="1" applyAlignment="1">
      <alignment horizontal="center" vertical="center" wrapText="1"/>
    </xf>
    <xf numFmtId="0" fontId="70" fillId="19" borderId="165" xfId="4" applyFont="1" applyFill="1" applyBorder="1" applyAlignment="1">
      <alignment horizontal="center" vertical="center" wrapText="1"/>
    </xf>
    <xf numFmtId="0" fontId="70" fillId="0" borderId="117" xfId="4" applyFont="1" applyFill="1" applyBorder="1" applyAlignment="1">
      <alignment horizontal="center" wrapText="1"/>
    </xf>
    <xf numFmtId="0" fontId="32" fillId="20" borderId="173" xfId="4" applyFont="1" applyFill="1" applyBorder="1" applyAlignment="1">
      <alignment horizontal="center" vertical="center" wrapText="1"/>
    </xf>
    <xf numFmtId="0" fontId="32" fillId="20" borderId="169" xfId="4" applyFont="1" applyFill="1" applyBorder="1" applyAlignment="1">
      <alignment horizontal="center" vertical="center" wrapText="1"/>
    </xf>
    <xf numFmtId="0" fontId="11" fillId="19" borderId="169" xfId="4" applyFont="1" applyFill="1" applyBorder="1" applyAlignment="1" applyProtection="1">
      <alignment horizontal="center" vertical="center" wrapText="1"/>
      <protection locked="0"/>
    </xf>
    <xf numFmtId="0" fontId="11" fillId="19" borderId="169" xfId="4" applyFont="1" applyFill="1" applyBorder="1" applyAlignment="1">
      <alignment horizontal="center" vertical="center" wrapText="1"/>
    </xf>
    <xf numFmtId="0" fontId="11" fillId="20" borderId="169" xfId="4" applyFont="1" applyFill="1" applyBorder="1" applyAlignment="1">
      <alignment horizontal="center" vertical="center" wrapText="1"/>
    </xf>
    <xf numFmtId="0" fontId="74" fillId="0" borderId="117" xfId="4" applyFont="1" applyFill="1" applyBorder="1" applyAlignment="1">
      <alignment horizontal="center" wrapText="1"/>
    </xf>
    <xf numFmtId="0" fontId="74" fillId="52" borderId="50" xfId="4" applyFont="1" applyFill="1" applyBorder="1" applyAlignment="1">
      <alignment horizontal="center" vertical="center"/>
    </xf>
    <xf numFmtId="0" fontId="74" fillId="52" borderId="7" xfId="4" applyFont="1" applyFill="1" applyBorder="1" applyAlignment="1">
      <alignment horizontal="center" vertical="center"/>
    </xf>
    <xf numFmtId="0" fontId="74" fillId="17" borderId="70" xfId="4" applyFont="1" applyFill="1" applyBorder="1" applyAlignment="1">
      <alignment horizontal="center" vertical="center"/>
    </xf>
    <xf numFmtId="0" fontId="74" fillId="17" borderId="71" xfId="4" applyFont="1" applyFill="1" applyBorder="1" applyAlignment="1">
      <alignment horizontal="center" vertical="center"/>
    </xf>
    <xf numFmtId="0" fontId="74" fillId="21" borderId="173" xfId="4" applyFont="1" applyFill="1" applyBorder="1" applyAlignment="1">
      <alignment horizontal="center" vertical="center"/>
    </xf>
    <xf numFmtId="0" fontId="74" fillId="21" borderId="169" xfId="4" applyFont="1" applyFill="1" applyBorder="1" applyAlignment="1">
      <alignment horizontal="center" vertical="center"/>
    </xf>
    <xf numFmtId="0" fontId="32" fillId="54" borderId="70" xfId="4" applyFont="1" applyFill="1" applyBorder="1" applyAlignment="1">
      <alignment vertical="center" wrapText="1"/>
    </xf>
    <xf numFmtId="0" fontId="32" fillId="54" borderId="71" xfId="4" applyFont="1" applyFill="1" applyBorder="1" applyAlignment="1">
      <alignment vertical="center" wrapText="1"/>
    </xf>
    <xf numFmtId="0" fontId="74" fillId="52" borderId="222" xfId="4" applyFont="1" applyFill="1" applyBorder="1" applyAlignment="1">
      <alignment horizontal="center" vertical="center"/>
    </xf>
    <xf numFmtId="0" fontId="74" fillId="52" borderId="157" xfId="4" applyFont="1" applyFill="1" applyBorder="1" applyAlignment="1">
      <alignment horizontal="center" vertical="center"/>
    </xf>
    <xf numFmtId="0" fontId="74" fillId="25" borderId="70" xfId="4" applyFont="1" applyFill="1" applyBorder="1" applyAlignment="1">
      <alignment horizontal="center" vertical="center"/>
    </xf>
    <xf numFmtId="0" fontId="74" fillId="25" borderId="71" xfId="4" applyFont="1" applyFill="1" applyBorder="1" applyAlignment="1">
      <alignment horizontal="center" vertical="center"/>
    </xf>
    <xf numFmtId="0" fontId="32" fillId="55" borderId="70" xfId="4" applyFont="1" applyFill="1" applyBorder="1" applyAlignment="1">
      <alignment vertical="center" wrapText="1"/>
    </xf>
    <xf numFmtId="0" fontId="32" fillId="55" borderId="71" xfId="4" applyFont="1" applyFill="1" applyBorder="1" applyAlignment="1">
      <alignment vertical="center" wrapText="1"/>
    </xf>
    <xf numFmtId="0" fontId="69" fillId="19" borderId="173" xfId="4" applyFont="1" applyFill="1" applyBorder="1" applyAlignment="1">
      <alignment horizontal="center" vertical="center"/>
    </xf>
    <xf numFmtId="0" fontId="69" fillId="19" borderId="169" xfId="4" applyFont="1" applyFill="1" applyBorder="1" applyAlignment="1">
      <alignment horizontal="center" vertical="center"/>
    </xf>
    <xf numFmtId="0" fontId="32" fillId="7" borderId="172" xfId="4" applyFont="1" applyFill="1" applyBorder="1" applyAlignment="1">
      <alignment horizontal="center" vertical="center" wrapText="1"/>
    </xf>
    <xf numFmtId="0" fontId="32" fillId="7" borderId="127" xfId="4" applyFont="1" applyFill="1" applyBorder="1" applyAlignment="1">
      <alignment horizontal="center" vertical="center" wrapText="1"/>
    </xf>
    <xf numFmtId="0" fontId="69" fillId="19" borderId="172" xfId="4" applyFont="1" applyFill="1" applyBorder="1" applyAlignment="1">
      <alignment horizontal="center" vertical="center"/>
    </xf>
    <xf numFmtId="0" fontId="69" fillId="19" borderId="127" xfId="4" applyFont="1" applyFill="1" applyBorder="1" applyAlignment="1">
      <alignment horizontal="center" vertical="center"/>
    </xf>
    <xf numFmtId="0" fontId="32" fillId="55" borderId="54" xfId="4" applyFont="1" applyFill="1" applyBorder="1" applyAlignment="1">
      <alignment vertical="center" wrapText="1"/>
    </xf>
    <xf numFmtId="0" fontId="32" fillId="55" borderId="51" xfId="4" applyFont="1" applyFill="1" applyBorder="1" applyAlignment="1">
      <alignment vertical="center" wrapText="1"/>
    </xf>
    <xf numFmtId="0" fontId="74" fillId="17" borderId="164" xfId="4" applyFont="1" applyFill="1" applyBorder="1" applyAlignment="1">
      <alignment horizontal="center" vertical="center" wrapText="1"/>
    </xf>
    <xf numFmtId="0" fontId="74" fillId="17" borderId="222" xfId="4" applyFont="1" applyFill="1" applyBorder="1" applyAlignment="1">
      <alignment horizontal="center" vertical="center"/>
    </xf>
    <xf numFmtId="0" fontId="74" fillId="17" borderId="157" xfId="4" applyFont="1" applyFill="1" applyBorder="1" applyAlignment="1">
      <alignment horizontal="center" vertical="center"/>
    </xf>
    <xf numFmtId="0" fontId="74" fillId="17" borderId="7" xfId="4" applyFont="1" applyFill="1" applyBorder="1" applyAlignment="1">
      <alignment horizontal="center" vertical="center"/>
    </xf>
    <xf numFmtId="0" fontId="74" fillId="17" borderId="165" xfId="4" applyFont="1" applyFill="1" applyBorder="1" applyAlignment="1">
      <alignment horizontal="center" vertical="center" wrapText="1"/>
    </xf>
    <xf numFmtId="0" fontId="74" fillId="17" borderId="158" xfId="4" applyFont="1" applyFill="1" applyBorder="1" applyAlignment="1">
      <alignment horizontal="center" vertical="center"/>
    </xf>
    <xf numFmtId="0" fontId="74" fillId="17" borderId="159" xfId="4" applyFont="1" applyFill="1" applyBorder="1" applyAlignment="1">
      <alignment horizontal="center" vertical="center"/>
    </xf>
    <xf numFmtId="0" fontId="71" fillId="0" borderId="97" xfId="4" applyFont="1" applyFill="1" applyBorder="1" applyAlignment="1">
      <alignment wrapText="1"/>
    </xf>
    <xf numFmtId="0" fontId="74" fillId="52" borderId="173" xfId="4" applyFont="1" applyFill="1" applyBorder="1" applyAlignment="1">
      <alignment horizontal="center" vertical="center"/>
    </xf>
    <xf numFmtId="0" fontId="74" fillId="52" borderId="72" xfId="4" applyFont="1" applyFill="1" applyBorder="1" applyAlignment="1">
      <alignment horizontal="center" vertical="center"/>
    </xf>
    <xf numFmtId="0" fontId="74" fillId="52" borderId="74" xfId="4" applyFont="1" applyFill="1" applyBorder="1" applyAlignment="1">
      <alignment horizontal="center" vertical="center"/>
    </xf>
    <xf numFmtId="0" fontId="74" fillId="21" borderId="172" xfId="4" applyFont="1" applyFill="1" applyBorder="1" applyAlignment="1">
      <alignment horizontal="center" vertical="center"/>
    </xf>
    <xf numFmtId="0" fontId="74" fillId="21" borderId="127" xfId="4" applyFont="1" applyFill="1" applyBorder="1" applyAlignment="1">
      <alignment horizontal="center" vertical="center"/>
    </xf>
    <xf numFmtId="0" fontId="70" fillId="19" borderId="113" xfId="4" applyFont="1" applyFill="1" applyBorder="1" applyAlignment="1">
      <alignment horizontal="center" vertical="center" wrapText="1"/>
    </xf>
    <xf numFmtId="0" fontId="69" fillId="19" borderId="114" xfId="4" applyFont="1" applyFill="1" applyBorder="1" applyAlignment="1">
      <alignment horizontal="center" vertical="center"/>
    </xf>
    <xf numFmtId="0" fontId="69" fillId="19" borderId="109" xfId="4" applyFont="1" applyFill="1" applyBorder="1" applyAlignment="1">
      <alignment horizontal="center" vertical="center"/>
    </xf>
    <xf numFmtId="0" fontId="69" fillId="19" borderId="115" xfId="4" applyFont="1" applyFill="1" applyBorder="1" applyAlignment="1">
      <alignment horizontal="center" vertical="center"/>
    </xf>
    <xf numFmtId="0" fontId="74" fillId="52" borderId="78" xfId="4" applyFont="1" applyFill="1" applyBorder="1" applyAlignment="1">
      <alignment horizontal="center" vertical="center"/>
    </xf>
    <xf numFmtId="0" fontId="74" fillId="52" borderId="79" xfId="4" applyFont="1" applyFill="1" applyBorder="1" applyAlignment="1">
      <alignment horizontal="center" vertical="center"/>
    </xf>
    <xf numFmtId="0" fontId="70" fillId="0" borderId="173" xfId="4" applyFont="1" applyFill="1" applyBorder="1" applyAlignment="1">
      <alignment horizontal="center" vertical="center"/>
    </xf>
    <xf numFmtId="0" fontId="70" fillId="0" borderId="169" xfId="4" applyFont="1" applyFill="1" applyBorder="1" applyAlignment="1">
      <alignment horizontal="center" vertical="center"/>
    </xf>
    <xf numFmtId="0" fontId="70" fillId="0" borderId="172" xfId="4" applyFont="1" applyFill="1" applyBorder="1" applyAlignment="1">
      <alignment horizontal="center" vertical="center"/>
    </xf>
    <xf numFmtId="0" fontId="70" fillId="0" borderId="127" xfId="4" applyFont="1" applyFill="1" applyBorder="1" applyAlignment="1">
      <alignment horizontal="center" vertical="center"/>
    </xf>
    <xf numFmtId="0" fontId="69" fillId="19" borderId="167" xfId="4" applyFont="1" applyFill="1" applyBorder="1" applyAlignment="1">
      <alignment horizontal="center" vertical="center"/>
    </xf>
    <xf numFmtId="0" fontId="69" fillId="28" borderId="169" xfId="4" applyFont="1" applyFill="1" applyBorder="1" applyAlignment="1">
      <alignment horizontal="center" vertical="center"/>
    </xf>
    <xf numFmtId="0" fontId="69" fillId="28" borderId="108" xfId="4" applyFont="1" applyFill="1" applyBorder="1" applyAlignment="1">
      <alignment horizontal="center" vertical="center"/>
    </xf>
    <xf numFmtId="0" fontId="69" fillId="28" borderId="127" xfId="4" applyFont="1" applyFill="1" applyBorder="1" applyAlignment="1">
      <alignment horizontal="center" vertical="center"/>
    </xf>
    <xf numFmtId="0" fontId="70" fillId="24" borderId="164" xfId="4" applyFont="1" applyFill="1" applyBorder="1" applyAlignment="1">
      <alignment horizontal="center" vertical="center" wrapText="1"/>
    </xf>
    <xf numFmtId="0" fontId="69" fillId="24" borderId="105" xfId="4" applyFont="1" applyFill="1" applyBorder="1" applyAlignment="1">
      <alignment horizontal="center" vertical="center"/>
    </xf>
    <xf numFmtId="0" fontId="69" fillId="24" borderId="157" xfId="4" applyFont="1" applyFill="1" applyBorder="1" applyAlignment="1">
      <alignment horizontal="center" vertical="center"/>
    </xf>
    <xf numFmtId="0" fontId="70" fillId="12" borderId="15" xfId="4" applyFont="1" applyFill="1" applyBorder="1" applyAlignment="1">
      <alignment horizontal="center" vertical="center" wrapText="1"/>
    </xf>
    <xf numFmtId="0" fontId="70" fillId="0" borderId="97" xfId="4" applyFont="1" applyFill="1" applyBorder="1" applyAlignment="1">
      <alignment horizontal="center" wrapText="1"/>
    </xf>
    <xf numFmtId="0" fontId="69" fillId="12" borderId="86" xfId="4" applyFont="1" applyFill="1" applyBorder="1" applyAlignment="1">
      <alignment horizontal="center" vertical="center"/>
    </xf>
    <xf numFmtId="0" fontId="69" fillId="12" borderId="99" xfId="4" applyFont="1" applyFill="1" applyBorder="1" applyAlignment="1">
      <alignment horizontal="center" vertical="center"/>
    </xf>
    <xf numFmtId="0" fontId="72" fillId="0" borderId="97" xfId="4" applyFont="1" applyFill="1" applyBorder="1" applyAlignment="1">
      <alignment horizontal="center"/>
    </xf>
    <xf numFmtId="0" fontId="71" fillId="0" borderId="97" xfId="4" applyFont="1" applyFill="1" applyBorder="1" applyAlignment="1">
      <alignment horizontal="center" wrapText="1"/>
    </xf>
    <xf numFmtId="0" fontId="69" fillId="0" borderId="97" xfId="4" applyFont="1" applyFill="1" applyBorder="1" applyAlignment="1">
      <alignment horizontal="center" vertical="center"/>
    </xf>
    <xf numFmtId="0" fontId="69" fillId="0" borderId="0" xfId="4" applyFont="1" applyFill="1" applyBorder="1" applyAlignment="1">
      <alignment horizontal="center" vertical="center"/>
    </xf>
    <xf numFmtId="0" fontId="74" fillId="22" borderId="7" xfId="4" applyFont="1" applyFill="1" applyBorder="1" applyAlignment="1">
      <alignment horizontal="center" vertical="center"/>
    </xf>
    <xf numFmtId="0" fontId="76" fillId="0" borderId="157" xfId="4" applyFont="1" applyFill="1" applyBorder="1" applyAlignment="1">
      <alignment horizontal="center" vertical="center"/>
    </xf>
    <xf numFmtId="0" fontId="76" fillId="0" borderId="46" xfId="4" applyFont="1" applyFill="1" applyBorder="1" applyAlignment="1">
      <alignment horizontal="center" vertical="center"/>
    </xf>
    <xf numFmtId="0" fontId="75" fillId="0" borderId="164" xfId="4" applyFont="1" applyFill="1" applyBorder="1" applyAlignment="1">
      <alignment horizontal="center" vertical="center"/>
    </xf>
    <xf numFmtId="0" fontId="32" fillId="0" borderId="83" xfId="4" applyFont="1" applyBorder="1" applyAlignment="1">
      <alignment horizontal="center" vertical="center"/>
    </xf>
    <xf numFmtId="0" fontId="74" fillId="22" borderId="169" xfId="4" applyFont="1" applyFill="1" applyBorder="1" applyAlignment="1">
      <alignment horizontal="center" vertical="center"/>
    </xf>
    <xf numFmtId="0" fontId="76" fillId="0" borderId="169" xfId="4" applyFont="1" applyFill="1" applyBorder="1" applyAlignment="1">
      <alignment horizontal="center" vertical="center"/>
    </xf>
    <xf numFmtId="0" fontId="76" fillId="0" borderId="170" xfId="4" applyFont="1" applyFill="1" applyBorder="1" applyAlignment="1">
      <alignment horizontal="center" vertical="center"/>
    </xf>
    <xf numFmtId="0" fontId="75" fillId="0" borderId="165" xfId="4" applyFont="1" applyFill="1" applyBorder="1" applyAlignment="1">
      <alignment horizontal="center" vertical="center"/>
    </xf>
    <xf numFmtId="0" fontId="74" fillId="22" borderId="159" xfId="4" applyFont="1" applyFill="1" applyBorder="1" applyAlignment="1">
      <alignment horizontal="center" vertical="center"/>
    </xf>
    <xf numFmtId="0" fontId="76" fillId="0" borderId="159" xfId="4" applyFont="1" applyFill="1" applyBorder="1" applyAlignment="1">
      <alignment horizontal="center" vertical="center"/>
    </xf>
    <xf numFmtId="0" fontId="76" fillId="0" borderId="160" xfId="4" applyFont="1" applyFill="1" applyBorder="1" applyAlignment="1">
      <alignment horizontal="center" vertical="center"/>
    </xf>
    <xf numFmtId="0" fontId="75" fillId="0" borderId="166" xfId="4" applyFont="1" applyFill="1" applyBorder="1" applyAlignment="1">
      <alignment horizontal="center" vertical="center"/>
    </xf>
    <xf numFmtId="0" fontId="55" fillId="0" borderId="0" xfId="4" applyBorder="1"/>
    <xf numFmtId="0" fontId="32" fillId="28" borderId="173" xfId="4" applyFont="1" applyFill="1" applyBorder="1" applyAlignment="1">
      <alignment horizontal="center" vertical="center"/>
    </xf>
    <xf numFmtId="0" fontId="32" fillId="53" borderId="173" xfId="4" applyFont="1" applyFill="1" applyBorder="1" applyAlignment="1">
      <alignment horizontal="center" vertical="center" wrapText="1"/>
    </xf>
    <xf numFmtId="0" fontId="112" fillId="0" borderId="70" xfId="5" applyNumberFormat="1" applyFont="1" applyFill="1" applyBorder="1" applyAlignment="1" applyProtection="1"/>
    <xf numFmtId="0" fontId="127" fillId="16" borderId="173" xfId="5" applyNumberFormat="1" applyFont="1" applyFill="1" applyBorder="1" applyAlignment="1" applyProtection="1">
      <alignment horizontal="center" vertical="distributed" wrapText="1"/>
    </xf>
    <xf numFmtId="0" fontId="112" fillId="0" borderId="0" xfId="5" applyNumberFormat="1" applyFont="1" applyFill="1" applyBorder="1" applyAlignment="1" applyProtection="1"/>
    <xf numFmtId="0" fontId="112" fillId="0" borderId="0" xfId="5" applyNumberFormat="1" applyFont="1" applyFill="1" applyBorder="1" applyAlignment="1" applyProtection="1">
      <alignment horizontal="center" vertical="center" wrapText="1"/>
    </xf>
    <xf numFmtId="0" fontId="112" fillId="0" borderId="71" xfId="5" applyNumberFormat="1" applyFont="1" applyFill="1" applyBorder="1" applyAlignment="1" applyProtection="1"/>
    <xf numFmtId="0" fontId="106" fillId="0" borderId="0" xfId="5" applyFont="1"/>
    <xf numFmtId="0" fontId="127" fillId="38" borderId="173" xfId="5" applyNumberFormat="1" applyFont="1" applyFill="1" applyBorder="1" applyAlignment="1" applyProtection="1">
      <alignment horizontal="center" vertical="center" wrapText="1"/>
    </xf>
    <xf numFmtId="0" fontId="112" fillId="38" borderId="172" xfId="5" applyNumberFormat="1" applyFont="1" applyFill="1" applyBorder="1" applyAlignment="1" applyProtection="1">
      <alignment vertical="center"/>
    </xf>
    <xf numFmtId="0" fontId="112" fillId="38" borderId="106" xfId="5" applyNumberFormat="1" applyFont="1" applyFill="1" applyBorder="1" applyAlignment="1" applyProtection="1">
      <alignment vertical="center"/>
    </xf>
    <xf numFmtId="0" fontId="112" fillId="38" borderId="174" xfId="5" applyNumberFormat="1" applyFont="1" applyFill="1" applyBorder="1" applyAlignment="1" applyProtection="1">
      <alignment vertical="center"/>
    </xf>
    <xf numFmtId="0" fontId="127" fillId="0" borderId="167" xfId="5" applyNumberFormat="1" applyFont="1" applyFill="1" applyBorder="1" applyAlignment="1" applyProtection="1">
      <alignment horizontal="center" vertical="center" wrapText="1"/>
    </xf>
    <xf numFmtId="0" fontId="103" fillId="0" borderId="172" xfId="5" applyNumberFormat="1" applyFont="1" applyFill="1" applyBorder="1" applyAlignment="1" applyProtection="1">
      <alignment horizontal="center" vertical="center"/>
    </xf>
    <xf numFmtId="0" fontId="103" fillId="32" borderId="170" xfId="5" applyNumberFormat="1" applyFont="1" applyFill="1" applyBorder="1" applyAlignment="1" applyProtection="1">
      <alignment horizontal="center" vertical="center" wrapText="1"/>
    </xf>
    <xf numFmtId="0" fontId="131" fillId="32" borderId="173" xfId="5" applyNumberFormat="1" applyFont="1" applyFill="1" applyBorder="1" applyAlignment="1" applyProtection="1">
      <alignment horizontal="center" vertical="center" wrapText="1"/>
    </xf>
    <xf numFmtId="0" fontId="131" fillId="32" borderId="170" xfId="5" applyNumberFormat="1" applyFont="1" applyFill="1" applyBorder="1" applyAlignment="1" applyProtection="1">
      <alignment horizontal="center" vertical="center" wrapText="1"/>
    </xf>
    <xf numFmtId="0" fontId="131" fillId="32" borderId="127" xfId="5" applyNumberFormat="1" applyFont="1" applyFill="1" applyBorder="1" applyAlignment="1" applyProtection="1">
      <alignment horizontal="center" vertical="center" wrapText="1"/>
    </xf>
    <xf numFmtId="0" fontId="103" fillId="32" borderId="128" xfId="5" applyNumberFormat="1" applyFont="1" applyFill="1" applyBorder="1" applyAlignment="1" applyProtection="1">
      <alignment horizontal="center" vertical="center" wrapText="1"/>
    </xf>
    <xf numFmtId="0" fontId="127" fillId="0" borderId="173" xfId="5" applyNumberFormat="1" applyFont="1" applyFill="1" applyBorder="1" applyAlignment="1" applyProtection="1">
      <alignment horizontal="center" vertical="center" wrapText="1"/>
    </xf>
    <xf numFmtId="0" fontId="103" fillId="32" borderId="172" xfId="5" applyNumberFormat="1" applyFont="1" applyFill="1" applyBorder="1" applyAlignment="1" applyProtection="1">
      <alignment horizontal="center" vertical="center" wrapText="1"/>
    </xf>
    <xf numFmtId="0" fontId="103" fillId="0" borderId="0" xfId="5" applyNumberFormat="1" applyFont="1" applyFill="1" applyBorder="1" applyAlignment="1" applyProtection="1">
      <alignment horizontal="center" vertical="center"/>
    </xf>
    <xf numFmtId="0" fontId="132" fillId="32" borderId="173" xfId="5" applyNumberFormat="1" applyFont="1" applyFill="1" applyBorder="1" applyAlignment="1" applyProtection="1">
      <alignment horizontal="center" vertical="center" wrapText="1"/>
    </xf>
    <xf numFmtId="0" fontId="132" fillId="32" borderId="170" xfId="5" applyNumberFormat="1" applyFont="1" applyFill="1" applyBorder="1" applyAlignment="1" applyProtection="1">
      <alignment horizontal="center" vertical="center" wrapText="1"/>
    </xf>
    <xf numFmtId="0" fontId="103" fillId="0" borderId="169" xfId="5" applyNumberFormat="1" applyFont="1" applyFill="1" applyBorder="1" applyAlignment="1" applyProtection="1">
      <alignment horizontal="center" vertical="center"/>
    </xf>
    <xf numFmtId="0" fontId="103" fillId="32" borderId="173" xfId="5" applyNumberFormat="1" applyFont="1" applyFill="1" applyBorder="1" applyAlignment="1" applyProtection="1">
      <alignment horizontal="center" vertical="center" wrapText="1"/>
    </xf>
    <xf numFmtId="0" fontId="103" fillId="38" borderId="172" xfId="5" applyNumberFormat="1" applyFont="1" applyFill="1" applyBorder="1" applyAlignment="1" applyProtection="1">
      <alignment horizontal="center" vertical="center"/>
    </xf>
    <xf numFmtId="0" fontId="103" fillId="38" borderId="106" xfId="5" applyNumberFormat="1" applyFont="1" applyFill="1" applyBorder="1" applyAlignment="1" applyProtection="1">
      <alignment horizontal="center" vertical="center"/>
    </xf>
    <xf numFmtId="0" fontId="103" fillId="38" borderId="174" xfId="5" applyNumberFormat="1" applyFont="1" applyFill="1" applyBorder="1" applyAlignment="1" applyProtection="1">
      <alignment horizontal="center" vertical="center"/>
    </xf>
    <xf numFmtId="0" fontId="103" fillId="32" borderId="127" xfId="5" applyNumberFormat="1" applyFont="1" applyFill="1" applyBorder="1" applyAlignment="1" applyProtection="1">
      <alignment horizontal="center" vertical="center" wrapText="1"/>
    </xf>
    <xf numFmtId="0" fontId="133" fillId="30" borderId="172" xfId="5" applyNumberFormat="1" applyFont="1" applyFill="1" applyBorder="1" applyAlignment="1" applyProtection="1">
      <alignment vertical="center"/>
    </xf>
    <xf numFmtId="0" fontId="133" fillId="30" borderId="106" xfId="5" applyNumberFormat="1" applyFont="1" applyFill="1" applyBorder="1" applyAlignment="1" applyProtection="1">
      <alignment vertical="center"/>
    </xf>
    <xf numFmtId="0" fontId="133" fillId="30" borderId="174" xfId="5" applyNumberFormat="1" applyFont="1" applyFill="1" applyBorder="1" applyAlignment="1" applyProtection="1">
      <alignment vertical="center"/>
    </xf>
    <xf numFmtId="1" fontId="4" fillId="8" borderId="170" xfId="3" applyNumberFormat="1" applyFont="1" applyFill="1" applyBorder="1" applyAlignment="1">
      <alignment horizontal="center" vertical="distributed" wrapText="1"/>
    </xf>
    <xf numFmtId="1" fontId="4" fillId="8" borderId="128" xfId="3" applyNumberFormat="1" applyFont="1" applyFill="1" applyBorder="1" applyAlignment="1">
      <alignment horizontal="center" vertical="distributed" wrapText="1"/>
    </xf>
    <xf numFmtId="1" fontId="4" fillId="8" borderId="93" xfId="3" applyNumberFormat="1" applyFont="1" applyFill="1" applyBorder="1" applyAlignment="1">
      <alignment horizontal="center" vertical="distributed" wrapText="1"/>
    </xf>
    <xf numFmtId="0" fontId="4" fillId="15" borderId="127" xfId="3" applyFont="1" applyFill="1" applyBorder="1" applyAlignment="1">
      <alignment horizontal="center" vertical="distributed" wrapText="1"/>
    </xf>
    <xf numFmtId="0" fontId="78" fillId="15" borderId="169" xfId="3" applyFont="1" applyFill="1" applyBorder="1" applyAlignment="1">
      <alignment horizontal="center" vertical="distributed" wrapText="1"/>
    </xf>
    <xf numFmtId="0" fontId="4" fillId="8" borderId="173" xfId="3" applyFont="1" applyFill="1" applyBorder="1" applyAlignment="1">
      <alignment horizontal="center" vertical="distributed" wrapText="1"/>
    </xf>
    <xf numFmtId="0" fontId="4" fillId="15" borderId="72" xfId="3" applyFont="1" applyFill="1" applyBorder="1" applyAlignment="1">
      <alignment horizontal="center" vertical="distributed" wrapText="1"/>
    </xf>
    <xf numFmtId="1" fontId="4" fillId="15" borderId="93" xfId="3" applyNumberFormat="1" applyFont="1" applyFill="1" applyBorder="1" applyAlignment="1">
      <alignment horizontal="center" vertical="distributed" wrapText="1"/>
    </xf>
    <xf numFmtId="0" fontId="2" fillId="0" borderId="172" xfId="0" applyFont="1" applyFill="1" applyBorder="1" applyAlignment="1">
      <alignment horizontal="left" vertical="center"/>
    </xf>
    <xf numFmtId="0" fontId="2" fillId="0" borderId="169" xfId="0" applyFont="1" applyFill="1" applyBorder="1" applyAlignment="1">
      <alignment horizontal="left" vertical="center"/>
    </xf>
    <xf numFmtId="0" fontId="2" fillId="28" borderId="173" xfId="5" applyNumberFormat="1" applyFont="1" applyFill="1" applyBorder="1" applyAlignment="1" applyProtection="1">
      <alignment horizontal="left" vertical="distributed" wrapText="1"/>
    </xf>
    <xf numFmtId="0" fontId="8" fillId="0" borderId="169" xfId="0" applyFont="1" applyBorder="1" applyAlignment="1">
      <alignment horizontal="left"/>
    </xf>
    <xf numFmtId="0" fontId="104" fillId="0" borderId="169" xfId="0" applyFont="1" applyBorder="1" applyAlignment="1">
      <alignment horizontal="left"/>
    </xf>
    <xf numFmtId="0" fontId="103" fillId="0" borderId="169" xfId="0" applyFont="1" applyBorder="1" applyAlignment="1">
      <alignment horizontal="left"/>
    </xf>
    <xf numFmtId="0" fontId="10" fillId="28" borderId="171" xfId="0" applyNumberFormat="1" applyFont="1" applyFill="1" applyBorder="1" applyAlignment="1" applyProtection="1">
      <alignment horizontal="center" vertical="center"/>
    </xf>
    <xf numFmtId="0" fontId="10" fillId="28" borderId="174" xfId="0" applyNumberFormat="1" applyFont="1" applyFill="1" applyBorder="1" applyAlignment="1" applyProtection="1">
      <alignment horizontal="center" vertical="center"/>
    </xf>
    <xf numFmtId="0" fontId="10" fillId="28" borderId="106" xfId="0" applyNumberFormat="1" applyFont="1" applyFill="1" applyBorder="1" applyAlignment="1" applyProtection="1">
      <alignment horizontal="center" vertical="center"/>
    </xf>
    <xf numFmtId="0" fontId="10" fillId="28" borderId="173" xfId="0" applyNumberFormat="1" applyFont="1" applyFill="1" applyBorder="1" applyAlignment="1" applyProtection="1">
      <alignment horizontal="center" vertical="center"/>
    </xf>
    <xf numFmtId="0" fontId="10" fillId="28" borderId="170" xfId="0" applyNumberFormat="1" applyFont="1" applyFill="1" applyBorder="1" applyAlignment="1" applyProtection="1">
      <alignment horizontal="center" vertical="center"/>
    </xf>
    <xf numFmtId="0" fontId="10" fillId="28" borderId="111" xfId="0" applyNumberFormat="1" applyFont="1" applyFill="1" applyBorder="1" applyAlignment="1" applyProtection="1">
      <alignment horizontal="center" vertical="center"/>
    </xf>
    <xf numFmtId="0" fontId="10" fillId="28" borderId="130" xfId="0" applyNumberFormat="1" applyFont="1" applyFill="1" applyBorder="1" applyAlignment="1" applyProtection="1">
      <alignment horizontal="center" vertical="center"/>
    </xf>
    <xf numFmtId="0" fontId="10" fillId="28" borderId="112" xfId="0" applyNumberFormat="1" applyFont="1" applyFill="1" applyBorder="1" applyAlignment="1" applyProtection="1">
      <alignment horizontal="center" vertical="center"/>
    </xf>
    <xf numFmtId="0" fontId="10" fillId="28" borderId="158" xfId="0" applyNumberFormat="1" applyFont="1" applyFill="1" applyBorder="1" applyAlignment="1" applyProtection="1">
      <alignment horizontal="center" vertical="center"/>
    </xf>
    <xf numFmtId="0" fontId="10" fillId="28" borderId="160" xfId="0" applyNumberFormat="1" applyFont="1" applyFill="1" applyBorder="1" applyAlignment="1" applyProtection="1">
      <alignment horizontal="center" vertical="center"/>
    </xf>
    <xf numFmtId="0" fontId="3" fillId="8" borderId="96" xfId="0" applyNumberFormat="1" applyFont="1" applyFill="1" applyBorder="1" applyAlignment="1" applyProtection="1">
      <alignment horizontal="center" vertical="distributed"/>
    </xf>
    <xf numFmtId="0" fontId="3" fillId="8" borderId="101" xfId="0" applyNumberFormat="1" applyFont="1" applyFill="1" applyBorder="1" applyAlignment="1" applyProtection="1">
      <alignment horizontal="center" vertical="distributed"/>
    </xf>
    <xf numFmtId="0" fontId="3" fillId="8" borderId="104" xfId="0" applyNumberFormat="1" applyFont="1" applyFill="1" applyBorder="1" applyAlignment="1" applyProtection="1">
      <alignment horizontal="center" vertical="distributed"/>
    </xf>
    <xf numFmtId="0" fontId="3" fillId="8" borderId="161" xfId="0" applyNumberFormat="1" applyFont="1" applyFill="1" applyBorder="1" applyAlignment="1" applyProtection="1">
      <alignment horizontal="center" vertical="distributed"/>
    </xf>
    <xf numFmtId="0" fontId="3" fillId="8" borderId="163" xfId="0" applyNumberFormat="1" applyFont="1" applyFill="1" applyBorder="1" applyAlignment="1" applyProtection="1">
      <alignment horizontal="center" vertical="distributed"/>
    </xf>
    <xf numFmtId="0" fontId="3" fillId="8" borderId="103" xfId="0" applyNumberFormat="1" applyFont="1" applyFill="1" applyBorder="1" applyAlignment="1" applyProtection="1">
      <alignment horizontal="center" vertical="distributed"/>
    </xf>
    <xf numFmtId="0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5" applyNumberFormat="1" applyFont="1" applyFill="1" applyBorder="1" applyAlignment="1" applyProtection="1">
      <alignment horizontal="center"/>
    </xf>
    <xf numFmtId="0" fontId="44" fillId="0" borderId="82" xfId="0" applyNumberFormat="1" applyFont="1" applyFill="1" applyBorder="1" applyAlignment="1" applyProtection="1">
      <alignment horizontal="center" vertical="center" wrapText="1"/>
      <protection hidden="1"/>
    </xf>
    <xf numFmtId="0" fontId="44" fillId="0" borderId="75" xfId="0" applyNumberFormat="1" applyFont="1" applyFill="1" applyBorder="1" applyAlignment="1" applyProtection="1">
      <alignment horizontal="center" vertical="center" wrapText="1"/>
      <protection hidden="1"/>
    </xf>
    <xf numFmtId="0" fontId="44" fillId="0" borderId="85" xfId="0" applyNumberFormat="1" applyFont="1" applyFill="1" applyBorder="1" applyAlignment="1" applyProtection="1">
      <alignment horizontal="center" vertical="center" wrapText="1"/>
      <protection hidden="1"/>
    </xf>
    <xf numFmtId="0" fontId="44" fillId="0" borderId="83" xfId="0" applyNumberFormat="1" applyFont="1" applyFill="1" applyBorder="1" applyAlignment="1" applyProtection="1">
      <alignment horizontal="center" vertical="center" wrapText="1"/>
      <protection hidden="1"/>
    </xf>
    <xf numFmtId="0" fontId="4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44" fillId="0" borderId="88" xfId="0" applyNumberFormat="1" applyFont="1" applyFill="1" applyBorder="1" applyAlignment="1" applyProtection="1">
      <alignment horizontal="center" vertical="center" wrapText="1"/>
      <protection hidden="1"/>
    </xf>
    <xf numFmtId="0" fontId="44" fillId="0" borderId="86" xfId="0" applyNumberFormat="1" applyFont="1" applyFill="1" applyBorder="1" applyAlignment="1" applyProtection="1">
      <alignment horizontal="center" vertical="center" wrapText="1"/>
      <protection hidden="1"/>
    </xf>
    <xf numFmtId="0" fontId="44" fillId="0" borderId="97" xfId="0" applyNumberFormat="1" applyFont="1" applyFill="1" applyBorder="1" applyAlignment="1" applyProtection="1">
      <alignment horizontal="center" vertical="center" wrapText="1"/>
      <protection hidden="1"/>
    </xf>
    <xf numFmtId="0" fontId="44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44" fillId="0" borderId="82" xfId="0" applyNumberFormat="1" applyFont="1" applyFill="1" applyBorder="1" applyAlignment="1" applyProtection="1">
      <alignment horizontal="center" textRotation="90" wrapText="1"/>
      <protection hidden="1"/>
    </xf>
    <xf numFmtId="0" fontId="44" fillId="0" borderId="85" xfId="0" applyNumberFormat="1" applyFont="1" applyFill="1" applyBorder="1" applyAlignment="1" applyProtection="1">
      <alignment horizontal="center" textRotation="90" wrapText="1"/>
      <protection hidden="1"/>
    </xf>
    <xf numFmtId="0" fontId="44" fillId="0" borderId="83" xfId="0" applyNumberFormat="1" applyFont="1" applyFill="1" applyBorder="1" applyAlignment="1" applyProtection="1">
      <alignment horizontal="center" textRotation="90" wrapText="1"/>
      <protection hidden="1"/>
    </xf>
    <xf numFmtId="0" fontId="44" fillId="0" borderId="88" xfId="0" applyNumberFormat="1" applyFont="1" applyFill="1" applyBorder="1" applyAlignment="1" applyProtection="1">
      <alignment horizontal="center" textRotation="90" wrapText="1"/>
      <protection hidden="1"/>
    </xf>
    <xf numFmtId="0" fontId="44" fillId="0" borderId="86" xfId="0" applyNumberFormat="1" applyFont="1" applyFill="1" applyBorder="1" applyAlignment="1" applyProtection="1">
      <alignment horizontal="center" textRotation="90" wrapText="1"/>
      <protection hidden="1"/>
    </xf>
    <xf numFmtId="0" fontId="44" fillId="0" borderId="87" xfId="0" applyNumberFormat="1" applyFont="1" applyFill="1" applyBorder="1" applyAlignment="1" applyProtection="1">
      <alignment horizontal="center" textRotation="90" wrapText="1"/>
      <protection hidden="1"/>
    </xf>
    <xf numFmtId="0" fontId="44" fillId="32" borderId="82" xfId="0" applyNumberFormat="1" applyFont="1" applyFill="1" applyBorder="1" applyAlignment="1" applyProtection="1">
      <alignment horizontal="center" vertical="center" wrapText="1"/>
      <protection hidden="1"/>
    </xf>
    <xf numFmtId="0" fontId="44" fillId="32" borderId="75" xfId="0" applyNumberFormat="1" applyFont="1" applyFill="1" applyBorder="1" applyAlignment="1" applyProtection="1">
      <alignment horizontal="center" vertical="center" wrapText="1"/>
      <protection hidden="1"/>
    </xf>
    <xf numFmtId="0" fontId="44" fillId="32" borderId="85" xfId="0" applyNumberFormat="1" applyFont="1" applyFill="1" applyBorder="1" applyAlignment="1" applyProtection="1">
      <alignment horizontal="center" vertical="center" wrapText="1"/>
      <protection hidden="1"/>
    </xf>
    <xf numFmtId="0" fontId="44" fillId="32" borderId="83" xfId="0" applyNumberFormat="1" applyFont="1" applyFill="1" applyBorder="1" applyAlignment="1" applyProtection="1">
      <alignment horizontal="center" vertical="center" wrapText="1"/>
      <protection hidden="1"/>
    </xf>
    <xf numFmtId="0" fontId="44" fillId="32" borderId="0" xfId="0" applyNumberFormat="1" applyFont="1" applyFill="1" applyBorder="1" applyAlignment="1" applyProtection="1">
      <alignment horizontal="center" vertical="center" wrapText="1"/>
      <protection hidden="1"/>
    </xf>
    <xf numFmtId="0" fontId="44" fillId="32" borderId="88" xfId="0" applyNumberFormat="1" applyFont="1" applyFill="1" applyBorder="1" applyAlignment="1" applyProtection="1">
      <alignment horizontal="center" vertical="center" wrapText="1"/>
      <protection hidden="1"/>
    </xf>
    <xf numFmtId="0" fontId="44" fillId="32" borderId="86" xfId="0" applyNumberFormat="1" applyFont="1" applyFill="1" applyBorder="1" applyAlignment="1" applyProtection="1">
      <alignment horizontal="center" vertical="center" wrapText="1"/>
      <protection hidden="1"/>
    </xf>
    <xf numFmtId="0" fontId="44" fillId="32" borderId="97" xfId="0" applyNumberFormat="1" applyFont="1" applyFill="1" applyBorder="1" applyAlignment="1" applyProtection="1">
      <alignment horizontal="center" vertical="center" wrapText="1"/>
      <protection hidden="1"/>
    </xf>
    <xf numFmtId="0" fontId="44" fillId="32" borderId="87" xfId="0" applyNumberFormat="1" applyFont="1" applyFill="1" applyBorder="1" applyAlignment="1" applyProtection="1">
      <alignment horizontal="center" vertical="center" wrapText="1"/>
      <protection hidden="1"/>
    </xf>
    <xf numFmtId="0" fontId="44" fillId="32" borderId="82" xfId="0" applyNumberFormat="1" applyFont="1" applyFill="1" applyBorder="1" applyAlignment="1" applyProtection="1">
      <alignment horizontal="center" textRotation="90"/>
      <protection hidden="1"/>
    </xf>
    <xf numFmtId="0" fontId="44" fillId="32" borderId="85" xfId="0" applyNumberFormat="1" applyFont="1" applyFill="1" applyBorder="1" applyAlignment="1" applyProtection="1">
      <alignment horizontal="center" textRotation="90"/>
      <protection hidden="1"/>
    </xf>
    <xf numFmtId="0" fontId="44" fillId="32" borderId="83" xfId="0" applyNumberFormat="1" applyFont="1" applyFill="1" applyBorder="1" applyAlignment="1" applyProtection="1">
      <alignment horizontal="center" textRotation="90"/>
      <protection hidden="1"/>
    </xf>
    <xf numFmtId="0" fontId="44" fillId="32" borderId="88" xfId="0" applyNumberFormat="1" applyFont="1" applyFill="1" applyBorder="1" applyAlignment="1" applyProtection="1">
      <alignment horizontal="center" textRotation="90"/>
      <protection hidden="1"/>
    </xf>
    <xf numFmtId="0" fontId="44" fillId="32" borderId="0" xfId="0" applyNumberFormat="1" applyFont="1" applyFill="1" applyBorder="1" applyAlignment="1" applyProtection="1">
      <alignment horizontal="center" textRotation="90"/>
      <protection hidden="1"/>
    </xf>
    <xf numFmtId="0" fontId="44" fillId="32" borderId="97" xfId="0" applyNumberFormat="1" applyFont="1" applyFill="1" applyBorder="1" applyAlignment="1" applyProtection="1">
      <alignment horizontal="center" textRotation="90"/>
      <protection hidden="1"/>
    </xf>
    <xf numFmtId="0" fontId="44" fillId="32" borderId="87" xfId="0" applyNumberFormat="1" applyFont="1" applyFill="1" applyBorder="1" applyAlignment="1" applyProtection="1">
      <alignment horizontal="center" textRotation="90"/>
      <protection hidden="1"/>
    </xf>
    <xf numFmtId="0" fontId="44" fillId="32" borderId="89" xfId="0" applyNumberFormat="1" applyFont="1" applyFill="1" applyBorder="1" applyAlignment="1" applyProtection="1">
      <alignment horizontal="center" textRotation="90"/>
      <protection hidden="1"/>
    </xf>
    <xf numFmtId="0" fontId="44" fillId="32" borderId="117" xfId="0" applyNumberFormat="1" applyFont="1" applyFill="1" applyBorder="1" applyAlignment="1" applyProtection="1">
      <alignment horizontal="center" textRotation="90"/>
      <protection hidden="1"/>
    </xf>
    <xf numFmtId="0" fontId="44" fillId="32" borderId="15" xfId="0" applyNumberFormat="1" applyFont="1" applyFill="1" applyBorder="1" applyAlignment="1" applyProtection="1">
      <alignment horizontal="center" textRotation="90"/>
      <protection hidden="1"/>
    </xf>
    <xf numFmtId="0" fontId="12" fillId="34" borderId="89" xfId="0" applyNumberFormat="1" applyFont="1" applyFill="1" applyBorder="1" applyAlignment="1" applyProtection="1">
      <alignment horizontal="center" textRotation="90"/>
      <protection hidden="1"/>
    </xf>
    <xf numFmtId="0" fontId="12" fillId="34" borderId="117" xfId="0" applyNumberFormat="1" applyFont="1" applyFill="1" applyBorder="1" applyAlignment="1" applyProtection="1">
      <alignment horizontal="center" textRotation="90"/>
      <protection hidden="1"/>
    </xf>
    <xf numFmtId="0" fontId="12" fillId="34" borderId="15" xfId="0" applyNumberFormat="1" applyFont="1" applyFill="1" applyBorder="1" applyAlignment="1" applyProtection="1">
      <alignment horizontal="center" textRotation="90"/>
      <protection hidden="1"/>
    </xf>
    <xf numFmtId="0" fontId="44" fillId="32" borderId="82" xfId="0" applyNumberFormat="1" applyFont="1" applyFill="1" applyBorder="1" applyAlignment="1" applyProtection="1">
      <alignment horizontal="center" textRotation="90" wrapText="1"/>
      <protection hidden="1"/>
    </xf>
    <xf numFmtId="0" fontId="44" fillId="32" borderId="85" xfId="0" applyNumberFormat="1" applyFont="1" applyFill="1" applyBorder="1" applyAlignment="1" applyProtection="1">
      <alignment horizontal="center" textRotation="90" wrapText="1"/>
      <protection hidden="1"/>
    </xf>
    <xf numFmtId="0" fontId="44" fillId="32" borderId="86" xfId="0" applyNumberFormat="1" applyFont="1" applyFill="1" applyBorder="1" applyAlignment="1" applyProtection="1">
      <alignment horizontal="center" textRotation="90" wrapText="1"/>
      <protection hidden="1"/>
    </xf>
    <xf numFmtId="0" fontId="44" fillId="32" borderId="87" xfId="0" applyNumberFormat="1" applyFont="1" applyFill="1" applyBorder="1" applyAlignment="1" applyProtection="1">
      <alignment horizontal="center" textRotation="90" wrapText="1"/>
      <protection hidden="1"/>
    </xf>
    <xf numFmtId="1" fontId="44" fillId="35" borderId="96" xfId="0" applyNumberFormat="1" applyFont="1" applyFill="1" applyBorder="1" applyAlignment="1" applyProtection="1">
      <alignment horizontal="center" vertical="center" shrinkToFit="1"/>
      <protection hidden="1"/>
    </xf>
    <xf numFmtId="1" fontId="44" fillId="35" borderId="104" xfId="0" applyNumberFormat="1" applyFont="1" applyFill="1" applyBorder="1" applyAlignment="1" applyProtection="1">
      <alignment horizontal="center" vertical="center" shrinkToFit="1"/>
      <protection hidden="1"/>
    </xf>
    <xf numFmtId="1" fontId="44" fillId="35" borderId="101" xfId="0" applyNumberFormat="1" applyFont="1" applyFill="1" applyBorder="1" applyAlignment="1" applyProtection="1">
      <alignment horizontal="center" vertical="center" shrinkToFit="1"/>
      <protection hidden="1"/>
    </xf>
    <xf numFmtId="0" fontId="10" fillId="28" borderId="105" xfId="0" applyNumberFormat="1" applyFont="1" applyFill="1" applyBorder="1" applyAlignment="1" applyProtection="1">
      <alignment horizontal="center" vertical="center"/>
    </xf>
    <xf numFmtId="0" fontId="10" fillId="28" borderId="80" xfId="0" applyNumberFormat="1" applyFont="1" applyFill="1" applyBorder="1" applyAlignment="1" applyProtection="1">
      <alignment horizontal="center" vertical="center"/>
    </xf>
    <xf numFmtId="0" fontId="10" fillId="28" borderId="81" xfId="0" applyNumberFormat="1" applyFont="1" applyFill="1" applyBorder="1" applyAlignment="1" applyProtection="1">
      <alignment horizontal="center" vertical="center"/>
    </xf>
    <xf numFmtId="0" fontId="10" fillId="28" borderId="159" xfId="0" applyNumberFormat="1" applyFont="1" applyFill="1" applyBorder="1" applyAlignment="1" applyProtection="1">
      <alignment horizontal="center" vertical="center"/>
    </xf>
    <xf numFmtId="1" fontId="97" fillId="0" borderId="95" xfId="5" applyNumberFormat="1" applyFont="1" applyFill="1" applyBorder="1" applyAlignment="1" applyProtection="1">
      <alignment horizontal="center" vertical="center" wrapText="1"/>
    </xf>
    <xf numFmtId="0" fontId="97" fillId="0" borderId="130" xfId="5" applyNumberFormat="1" applyFont="1" applyFill="1" applyBorder="1" applyAlignment="1" applyProtection="1">
      <alignment horizontal="center" vertical="center" wrapText="1"/>
    </xf>
    <xf numFmtId="0" fontId="97" fillId="0" borderId="112" xfId="5" applyNumberFormat="1" applyFont="1" applyFill="1" applyBorder="1" applyAlignment="1" applyProtection="1">
      <alignment horizontal="center" vertical="center" wrapText="1"/>
    </xf>
    <xf numFmtId="1" fontId="97" fillId="0" borderId="111" xfId="5" applyNumberFormat="1" applyFont="1" applyFill="1" applyBorder="1" applyAlignment="1" applyProtection="1">
      <alignment horizontal="center" vertical="center" wrapText="1"/>
    </xf>
    <xf numFmtId="0" fontId="97" fillId="0" borderId="95" xfId="5" applyNumberFormat="1" applyFont="1" applyFill="1" applyBorder="1" applyAlignment="1" applyProtection="1">
      <alignment horizontal="center" vertical="center" wrapText="1"/>
    </xf>
    <xf numFmtId="2" fontId="36" fillId="16" borderId="69" xfId="5" applyNumberFormat="1" applyFont="1" applyFill="1" applyBorder="1" applyAlignment="1" applyProtection="1">
      <alignment horizontal="right" vertical="center"/>
    </xf>
    <xf numFmtId="2" fontId="36" fillId="16" borderId="66" xfId="5" applyNumberFormat="1" applyFont="1" applyFill="1" applyBorder="1" applyAlignment="1" applyProtection="1">
      <alignment horizontal="right" vertical="center"/>
    </xf>
    <xf numFmtId="0" fontId="97" fillId="0" borderId="111" xfId="5" applyNumberFormat="1" applyFont="1" applyFill="1" applyBorder="1" applyAlignment="1" applyProtection="1">
      <alignment horizontal="left"/>
    </xf>
    <xf numFmtId="0" fontId="97" fillId="0" borderId="130" xfId="5" applyNumberFormat="1" applyFont="1" applyFill="1" applyBorder="1" applyAlignment="1" applyProtection="1">
      <alignment horizontal="left"/>
    </xf>
    <xf numFmtId="0" fontId="97" fillId="0" borderId="112" xfId="5" applyNumberFormat="1" applyFont="1" applyFill="1" applyBorder="1" applyAlignment="1" applyProtection="1">
      <alignment horizontal="left"/>
    </xf>
    <xf numFmtId="0" fontId="97" fillId="0" borderId="111" xfId="5" applyNumberFormat="1" applyFont="1" applyFill="1" applyBorder="1" applyAlignment="1" applyProtection="1">
      <alignment horizontal="center" vertical="center" wrapText="1"/>
    </xf>
    <xf numFmtId="1" fontId="97" fillId="0" borderId="171" xfId="5" applyNumberFormat="1" applyFont="1" applyFill="1" applyBorder="1" applyAlignment="1" applyProtection="1">
      <alignment horizontal="center" vertical="center" wrapText="1"/>
    </xf>
    <xf numFmtId="0" fontId="97" fillId="0" borderId="106" xfId="5" applyNumberFormat="1" applyFont="1" applyFill="1" applyBorder="1" applyAlignment="1" applyProtection="1">
      <alignment horizontal="center" vertical="center" wrapText="1"/>
    </xf>
    <xf numFmtId="1" fontId="97" fillId="0" borderId="172" xfId="5" applyNumberFormat="1" applyFont="1" applyFill="1" applyBorder="1" applyAlignment="1" applyProtection="1">
      <alignment horizontal="center" vertical="center" wrapText="1"/>
    </xf>
    <xf numFmtId="0" fontId="97" fillId="0" borderId="174" xfId="5" applyNumberFormat="1" applyFont="1" applyFill="1" applyBorder="1" applyAlignment="1" applyProtection="1">
      <alignment horizontal="center" vertical="center" wrapText="1"/>
    </xf>
    <xf numFmtId="0" fontId="1" fillId="0" borderId="0" xfId="5" applyNumberFormat="1" applyFont="1" applyFill="1" applyBorder="1" applyAlignment="1" applyProtection="1">
      <alignment horizontal="center" vertical="center"/>
    </xf>
    <xf numFmtId="1" fontId="97" fillId="0" borderId="106" xfId="5" applyNumberFormat="1" applyFont="1" applyFill="1" applyBorder="1" applyAlignment="1" applyProtection="1">
      <alignment horizontal="center" vertical="center" wrapText="1"/>
    </xf>
    <xf numFmtId="1" fontId="97" fillId="0" borderId="174" xfId="5" applyNumberFormat="1" applyFont="1" applyFill="1" applyBorder="1" applyAlignment="1" applyProtection="1">
      <alignment horizontal="center" vertical="center" wrapText="1"/>
    </xf>
    <xf numFmtId="0" fontId="97" fillId="0" borderId="83" xfId="5" applyNumberFormat="1" applyFont="1" applyFill="1" applyBorder="1" applyAlignment="1" applyProtection="1">
      <alignment horizontal="left" vertical="center" wrapText="1"/>
    </xf>
    <xf numFmtId="0" fontId="97" fillId="0" borderId="0" xfId="5" applyNumberFormat="1" applyFont="1" applyFill="1" applyBorder="1" applyAlignment="1" applyProtection="1">
      <alignment horizontal="left" vertical="center" wrapText="1"/>
    </xf>
    <xf numFmtId="0" fontId="97" fillId="0" borderId="88" xfId="5" applyNumberFormat="1" applyFont="1" applyFill="1" applyBorder="1" applyAlignment="1" applyProtection="1">
      <alignment horizontal="left" vertical="center" wrapText="1"/>
    </xf>
    <xf numFmtId="0" fontId="97" fillId="0" borderId="86" xfId="5" applyNumberFormat="1" applyFont="1" applyFill="1" applyBorder="1" applyAlignment="1" applyProtection="1">
      <alignment horizontal="left" vertical="center" wrapText="1"/>
    </xf>
    <xf numFmtId="0" fontId="97" fillId="0" borderId="97" xfId="5" applyNumberFormat="1" applyFont="1" applyFill="1" applyBorder="1" applyAlignment="1" applyProtection="1">
      <alignment horizontal="left" vertical="center" wrapText="1"/>
    </xf>
    <xf numFmtId="0" fontId="97" fillId="0" borderId="87" xfId="5" applyNumberFormat="1" applyFont="1" applyFill="1" applyBorder="1" applyAlignment="1" applyProtection="1">
      <alignment horizontal="left" vertical="center" wrapText="1"/>
    </xf>
    <xf numFmtId="0" fontId="97" fillId="0" borderId="171" xfId="5" applyNumberFormat="1" applyFont="1" applyFill="1" applyBorder="1" applyAlignment="1" applyProtection="1">
      <alignment horizontal="left"/>
    </xf>
    <xf numFmtId="0" fontId="97" fillId="0" borderId="106" xfId="5" applyNumberFormat="1" applyFont="1" applyFill="1" applyBorder="1" applyAlignment="1" applyProtection="1">
      <alignment horizontal="left"/>
    </xf>
    <xf numFmtId="0" fontId="97" fillId="0" borderId="174" xfId="5" applyNumberFormat="1" applyFont="1" applyFill="1" applyBorder="1" applyAlignment="1" applyProtection="1">
      <alignment horizontal="left"/>
    </xf>
    <xf numFmtId="0" fontId="97" fillId="0" borderId="171" xfId="5" applyNumberFormat="1" applyFont="1" applyFill="1" applyBorder="1" applyAlignment="1" applyProtection="1">
      <alignment horizontal="center" vertical="center" wrapText="1"/>
    </xf>
    <xf numFmtId="0" fontId="97" fillId="0" borderId="172" xfId="5" applyNumberFormat="1" applyFont="1" applyFill="1" applyBorder="1" applyAlignment="1" applyProtection="1">
      <alignment horizontal="center" vertical="center" wrapText="1"/>
    </xf>
    <xf numFmtId="0" fontId="13" fillId="0" borderId="171" xfId="5" applyNumberFormat="1" applyFont="1" applyFill="1" applyBorder="1" applyAlignment="1" applyProtection="1">
      <alignment horizontal="center" vertical="center" wrapText="1"/>
    </xf>
    <xf numFmtId="0" fontId="13" fillId="0" borderId="106" xfId="5" applyNumberFormat="1" applyFont="1" applyFill="1" applyBorder="1" applyAlignment="1" applyProtection="1">
      <alignment horizontal="center" vertical="center" wrapText="1"/>
    </xf>
    <xf numFmtId="0" fontId="13" fillId="0" borderId="127" xfId="5" applyNumberFormat="1" applyFont="1" applyFill="1" applyBorder="1" applyAlignment="1" applyProtection="1">
      <alignment horizontal="center" vertical="center" wrapText="1"/>
    </xf>
    <xf numFmtId="0" fontId="13" fillId="0" borderId="172" xfId="5" applyNumberFormat="1" applyFont="1" applyFill="1" applyBorder="1" applyAlignment="1" applyProtection="1">
      <alignment horizontal="center" vertical="center" wrapText="1"/>
    </xf>
    <xf numFmtId="0" fontId="13" fillId="0" borderId="174" xfId="5" applyNumberFormat="1" applyFont="1" applyFill="1" applyBorder="1" applyAlignment="1" applyProtection="1">
      <alignment horizontal="center" vertical="center" wrapText="1"/>
    </xf>
    <xf numFmtId="0" fontId="13" fillId="0" borderId="75" xfId="5" applyNumberFormat="1" applyFont="1" applyFill="1" applyBorder="1" applyAlignment="1" applyProtection="1">
      <alignment horizontal="center" vertical="center" wrapText="1"/>
    </xf>
    <xf numFmtId="0" fontId="13" fillId="0" borderId="90" xfId="5" applyNumberFormat="1" applyFont="1" applyFill="1" applyBorder="1" applyAlignment="1" applyProtection="1">
      <alignment horizontal="center" vertical="center" wrapText="1"/>
    </xf>
    <xf numFmtId="0" fontId="13" fillId="0" borderId="0" xfId="5" applyNumberFormat="1" applyFont="1" applyFill="1" applyBorder="1" applyAlignment="1" applyProtection="1">
      <alignment horizontal="center" vertical="center" wrapText="1"/>
    </xf>
    <xf numFmtId="0" fontId="13" fillId="0" borderId="71" xfId="5" applyNumberFormat="1" applyFont="1" applyFill="1" applyBorder="1" applyAlignment="1" applyProtection="1">
      <alignment horizontal="center" vertical="center" wrapText="1"/>
    </xf>
    <xf numFmtId="0" fontId="13" fillId="0" borderId="73" xfId="5" applyNumberFormat="1" applyFont="1" applyFill="1" applyBorder="1" applyAlignment="1" applyProtection="1">
      <alignment horizontal="center" vertical="center" wrapText="1"/>
    </xf>
    <xf numFmtId="0" fontId="13" fillId="0" borderId="74" xfId="5" applyNumberFormat="1" applyFont="1" applyFill="1" applyBorder="1" applyAlignment="1" applyProtection="1">
      <alignment horizontal="center" vertical="center" wrapText="1"/>
    </xf>
    <xf numFmtId="0" fontId="13" fillId="0" borderId="91" xfId="5" applyNumberFormat="1" applyFont="1" applyFill="1" applyBorder="1" applyAlignment="1" applyProtection="1">
      <alignment horizontal="center" vertical="center" wrapText="1"/>
    </xf>
    <xf numFmtId="0" fontId="13" fillId="0" borderId="85" xfId="5" applyNumberFormat="1" applyFont="1" applyFill="1" applyBorder="1" applyAlignment="1" applyProtection="1">
      <alignment horizontal="center" vertical="center" wrapText="1"/>
    </xf>
    <xf numFmtId="0" fontId="13" fillId="0" borderId="70" xfId="5" applyNumberFormat="1" applyFont="1" applyFill="1" applyBorder="1" applyAlignment="1" applyProtection="1">
      <alignment horizontal="center" vertical="center" wrapText="1"/>
    </xf>
    <xf numFmtId="0" fontId="13" fillId="0" borderId="88" xfId="5" applyNumberFormat="1" applyFont="1" applyFill="1" applyBorder="1" applyAlignment="1" applyProtection="1">
      <alignment horizontal="center" vertical="center" wrapText="1"/>
    </xf>
    <xf numFmtId="0" fontId="13" fillId="0" borderId="72" xfId="5" applyNumberFormat="1" applyFont="1" applyFill="1" applyBorder="1" applyAlignment="1" applyProtection="1">
      <alignment horizontal="center" vertical="center" wrapText="1"/>
    </xf>
    <xf numFmtId="0" fontId="13" fillId="0" borderId="139" xfId="5" applyNumberFormat="1" applyFont="1" applyFill="1" applyBorder="1" applyAlignment="1" applyProtection="1">
      <alignment horizontal="center" vertical="center" wrapText="1"/>
    </xf>
    <xf numFmtId="0" fontId="16" fillId="0" borderId="83" xfId="5" applyNumberFormat="1" applyFont="1" applyFill="1" applyBorder="1" applyAlignment="1" applyProtection="1">
      <alignment horizontal="left" vertical="center" wrapText="1"/>
    </xf>
    <xf numFmtId="0" fontId="16" fillId="0" borderId="0" xfId="5" applyNumberFormat="1" applyFont="1" applyFill="1" applyBorder="1" applyAlignment="1" applyProtection="1">
      <alignment horizontal="left" vertical="center" wrapText="1"/>
    </xf>
    <xf numFmtId="0" fontId="16" fillId="0" borderId="88" xfId="5" applyNumberFormat="1" applyFont="1" applyFill="1" applyBorder="1" applyAlignment="1" applyProtection="1">
      <alignment horizontal="left" vertical="center" wrapText="1"/>
    </xf>
    <xf numFmtId="0" fontId="16" fillId="0" borderId="82" xfId="5" applyNumberFormat="1" applyFont="1" applyFill="1" applyBorder="1" applyAlignment="1" applyProtection="1">
      <alignment horizontal="left" vertical="center" wrapText="1"/>
    </xf>
    <xf numFmtId="0" fontId="16" fillId="0" borderId="75" xfId="5" applyNumberFormat="1" applyFont="1" applyFill="1" applyBorder="1" applyAlignment="1" applyProtection="1">
      <alignment horizontal="left" vertical="center" wrapText="1"/>
    </xf>
    <xf numFmtId="0" fontId="16" fillId="0" borderId="85" xfId="5" applyNumberFormat="1" applyFont="1" applyFill="1" applyBorder="1" applyAlignment="1" applyProtection="1">
      <alignment horizontal="left" vertical="center" wrapText="1"/>
    </xf>
    <xf numFmtId="0" fontId="97" fillId="0" borderId="82" xfId="5" applyNumberFormat="1" applyFont="1" applyFill="1" applyBorder="1" applyAlignment="1" applyProtection="1">
      <alignment horizontal="center" vertical="center" wrapText="1"/>
    </xf>
    <xf numFmtId="0" fontId="97" fillId="0" borderId="75" xfId="5" applyNumberFormat="1" applyFont="1" applyFill="1" applyBorder="1" applyAlignment="1" applyProtection="1">
      <alignment horizontal="center" vertical="center" wrapText="1"/>
    </xf>
    <xf numFmtId="0" fontId="97" fillId="0" borderId="85" xfId="5" applyNumberFormat="1" applyFont="1" applyFill="1" applyBorder="1" applyAlignment="1" applyProtection="1">
      <alignment horizontal="center" vertical="center" wrapText="1"/>
    </xf>
    <xf numFmtId="0" fontId="97" fillId="0" borderId="83" xfId="5" applyNumberFormat="1" applyFont="1" applyFill="1" applyBorder="1" applyAlignment="1" applyProtection="1">
      <alignment horizontal="center" vertical="center" wrapText="1"/>
    </xf>
    <xf numFmtId="0" fontId="97" fillId="0" borderId="0" xfId="5" applyNumberFormat="1" applyFont="1" applyFill="1" applyBorder="1" applyAlignment="1" applyProtection="1">
      <alignment horizontal="center" vertical="center" wrapText="1"/>
    </xf>
    <xf numFmtId="0" fontId="97" fillId="0" borderId="88" xfId="5" applyNumberFormat="1" applyFont="1" applyFill="1" applyBorder="1" applyAlignment="1" applyProtection="1">
      <alignment horizontal="center" vertical="center" wrapText="1"/>
    </xf>
    <xf numFmtId="0" fontId="97" fillId="0" borderId="155" xfId="5" applyNumberFormat="1" applyFont="1" applyFill="1" applyBorder="1" applyAlignment="1" applyProtection="1">
      <alignment horizontal="center" vertical="center" wrapText="1"/>
    </xf>
    <xf numFmtId="0" fontId="97" fillId="0" borderId="73" xfId="5" applyNumberFormat="1" applyFont="1" applyFill="1" applyBorder="1" applyAlignment="1" applyProtection="1">
      <alignment horizontal="center" vertical="center" wrapText="1"/>
    </xf>
    <xf numFmtId="0" fontId="97" fillId="0" borderId="139" xfId="5" applyNumberFormat="1" applyFont="1" applyFill="1" applyBorder="1" applyAlignment="1" applyProtection="1">
      <alignment horizontal="center" vertical="center" wrapText="1"/>
    </xf>
    <xf numFmtId="0" fontId="13" fillId="0" borderId="82" xfId="5" applyNumberFormat="1" applyFont="1" applyFill="1" applyBorder="1" applyAlignment="1" applyProtection="1">
      <alignment horizontal="center" vertical="center" wrapText="1"/>
    </xf>
    <xf numFmtId="0" fontId="13" fillId="0" borderId="83" xfId="5" applyNumberFormat="1" applyFont="1" applyFill="1" applyBorder="1" applyAlignment="1" applyProtection="1">
      <alignment horizontal="center" vertical="center" wrapText="1"/>
    </xf>
    <xf numFmtId="0" fontId="13" fillId="0" borderId="155" xfId="5" applyNumberFormat="1" applyFont="1" applyFill="1" applyBorder="1" applyAlignment="1" applyProtection="1">
      <alignment horizontal="center" vertical="center" wrapText="1"/>
    </xf>
    <xf numFmtId="0" fontId="1" fillId="0" borderId="171" xfId="5" applyNumberFormat="1" applyFont="1" applyFill="1" applyBorder="1" applyAlignment="1" applyProtection="1">
      <alignment horizontal="center" vertical="center"/>
    </xf>
    <xf numFmtId="0" fontId="1" fillId="0" borderId="106" xfId="5" applyNumberFormat="1" applyFont="1" applyFill="1" applyBorder="1" applyAlignment="1" applyProtection="1">
      <alignment horizontal="center" vertical="center"/>
    </xf>
    <xf numFmtId="0" fontId="1" fillId="0" borderId="127" xfId="5" applyNumberFormat="1" applyFont="1" applyFill="1" applyBorder="1" applyAlignment="1" applyProtection="1">
      <alignment horizontal="center" vertical="center"/>
    </xf>
    <xf numFmtId="0" fontId="44" fillId="0" borderId="172" xfId="5" applyNumberFormat="1" applyFont="1" applyFill="1" applyBorder="1" applyAlignment="1" applyProtection="1">
      <alignment horizontal="center" vertical="center"/>
    </xf>
    <xf numFmtId="0" fontId="44" fillId="0" borderId="106" xfId="5" applyNumberFormat="1" applyFont="1" applyFill="1" applyBorder="1" applyAlignment="1" applyProtection="1">
      <alignment horizontal="center" vertical="center"/>
    </xf>
    <xf numFmtId="0" fontId="44" fillId="0" borderId="174" xfId="5" applyNumberFormat="1" applyFont="1" applyFill="1" applyBorder="1" applyAlignment="1" applyProtection="1">
      <alignment horizontal="center" vertical="center"/>
    </xf>
    <xf numFmtId="0" fontId="1" fillId="0" borderId="108" xfId="5" applyNumberFormat="1" applyFont="1" applyFill="1" applyBorder="1" applyAlignment="1" applyProtection="1">
      <alignment horizontal="center" vertical="center"/>
    </xf>
    <xf numFmtId="0" fontId="1" fillId="0" borderId="115" xfId="5" applyNumberFormat="1" applyFont="1" applyFill="1" applyBorder="1" applyAlignment="1" applyProtection="1">
      <alignment horizontal="center" vertical="center"/>
    </xf>
    <xf numFmtId="0" fontId="1" fillId="0" borderId="109" xfId="5" applyNumberFormat="1" applyFont="1" applyFill="1" applyBorder="1" applyAlignment="1" applyProtection="1">
      <alignment horizontal="center" vertical="center"/>
    </xf>
    <xf numFmtId="0" fontId="1" fillId="0" borderId="110" xfId="5" applyNumberFormat="1" applyFont="1" applyFill="1" applyBorder="1" applyAlignment="1" applyProtection="1">
      <alignment horizontal="center" vertical="center"/>
    </xf>
    <xf numFmtId="0" fontId="10" fillId="0" borderId="106" xfId="5" applyNumberFormat="1" applyFont="1" applyFill="1" applyBorder="1" applyAlignment="1" applyProtection="1">
      <alignment horizontal="left" vertical="center" wrapText="1"/>
    </xf>
    <xf numFmtId="0" fontId="10" fillId="0" borderId="127" xfId="5" applyNumberFormat="1" applyFont="1" applyFill="1" applyBorder="1" applyAlignment="1" applyProtection="1">
      <alignment horizontal="left" vertical="center" wrapText="1"/>
    </xf>
    <xf numFmtId="0" fontId="1" fillId="0" borderId="172" xfId="5" applyNumberFormat="1" applyFont="1" applyFill="1" applyBorder="1" applyAlignment="1" applyProtection="1">
      <alignment horizontal="center" vertical="center"/>
    </xf>
    <xf numFmtId="0" fontId="10" fillId="0" borderId="107" xfId="5" applyNumberFormat="1" applyFont="1" applyFill="1" applyBorder="1" applyAlignment="1" applyProtection="1">
      <alignment horizontal="center" vertical="center"/>
    </xf>
    <xf numFmtId="0" fontId="10" fillId="0" borderId="108" xfId="5" applyNumberFormat="1" applyFont="1" applyFill="1" applyBorder="1" applyAlignment="1" applyProtection="1">
      <alignment horizontal="center" vertical="center"/>
    </xf>
    <xf numFmtId="0" fontId="10" fillId="0" borderId="110" xfId="5" applyNumberFormat="1" applyFont="1" applyFill="1" applyBorder="1" applyAlignment="1" applyProtection="1">
      <alignment horizontal="center" vertical="center"/>
    </xf>
    <xf numFmtId="0" fontId="1" fillId="0" borderId="174" xfId="5" applyNumberFormat="1" applyFont="1" applyFill="1" applyBorder="1" applyAlignment="1" applyProtection="1">
      <alignment horizontal="center" vertical="center"/>
    </xf>
    <xf numFmtId="0" fontId="1" fillId="0" borderId="107" xfId="5" applyNumberFormat="1" applyFont="1" applyFill="1" applyBorder="1" applyAlignment="1" applyProtection="1">
      <alignment horizontal="center" vertical="center"/>
    </xf>
    <xf numFmtId="0" fontId="15" fillId="43" borderId="171" xfId="5" applyNumberFormat="1" applyFont="1" applyFill="1" applyBorder="1" applyAlignment="1" applyProtection="1">
      <alignment horizontal="center" vertical="center"/>
    </xf>
    <xf numFmtId="0" fontId="15" fillId="43" borderId="106" xfId="5" applyNumberFormat="1" applyFont="1" applyFill="1" applyBorder="1" applyAlignment="1" applyProtection="1">
      <alignment horizontal="center" vertical="center"/>
    </xf>
    <xf numFmtId="0" fontId="15" fillId="43" borderId="127" xfId="5" applyNumberFormat="1" applyFont="1" applyFill="1" applyBorder="1" applyAlignment="1" applyProtection="1">
      <alignment horizontal="center" vertical="center"/>
    </xf>
    <xf numFmtId="0" fontId="15" fillId="43" borderId="172" xfId="5" applyNumberFormat="1" applyFont="1" applyFill="1" applyBorder="1" applyAlignment="1" applyProtection="1">
      <alignment horizontal="center" vertical="center"/>
    </xf>
    <xf numFmtId="0" fontId="15" fillId="43" borderId="174" xfId="5" applyNumberFormat="1" applyFont="1" applyFill="1" applyBorder="1" applyAlignment="1" applyProtection="1">
      <alignment horizontal="center" vertical="center"/>
    </xf>
    <xf numFmtId="0" fontId="10" fillId="0" borderId="171" xfId="5" applyNumberFormat="1" applyFont="1" applyFill="1" applyBorder="1" applyAlignment="1" applyProtection="1">
      <alignment horizontal="center" vertical="center"/>
    </xf>
    <xf numFmtId="0" fontId="10" fillId="0" borderId="106" xfId="5" applyNumberFormat="1" applyFont="1" applyFill="1" applyBorder="1" applyAlignment="1" applyProtection="1">
      <alignment horizontal="center" vertical="center"/>
    </xf>
    <xf numFmtId="0" fontId="10" fillId="0" borderId="174" xfId="5" applyNumberFormat="1" applyFont="1" applyFill="1" applyBorder="1" applyAlignment="1" applyProtection="1">
      <alignment horizontal="center" vertical="center"/>
    </xf>
    <xf numFmtId="0" fontId="3" fillId="43" borderId="106" xfId="5" applyNumberFormat="1" applyFont="1" applyFill="1" applyBorder="1" applyAlignment="1" applyProtection="1">
      <alignment horizontal="left" vertical="center" wrapText="1"/>
    </xf>
    <xf numFmtId="0" fontId="3" fillId="43" borderId="127" xfId="5" applyNumberFormat="1" applyFont="1" applyFill="1" applyBorder="1" applyAlignment="1" applyProtection="1">
      <alignment horizontal="left" vertical="center" wrapText="1"/>
    </xf>
    <xf numFmtId="0" fontId="15" fillId="43" borderId="172" xfId="5" applyNumberFormat="1" applyFont="1" applyFill="1" applyBorder="1" applyAlignment="1" applyProtection="1">
      <alignment horizontal="center"/>
    </xf>
    <xf numFmtId="0" fontId="15" fillId="43" borderId="106" xfId="5" applyNumberFormat="1" applyFont="1" applyFill="1" applyBorder="1" applyAlignment="1" applyProtection="1">
      <alignment horizontal="center"/>
    </xf>
    <xf numFmtId="0" fontId="10" fillId="43" borderId="171" xfId="5" applyNumberFormat="1" applyFont="1" applyFill="1" applyBorder="1" applyAlignment="1" applyProtection="1">
      <alignment horizontal="center" vertical="center"/>
    </xf>
    <xf numFmtId="0" fontId="10" fillId="43" borderId="106" xfId="5" applyNumberFormat="1" applyFont="1" applyFill="1" applyBorder="1" applyAlignment="1" applyProtection="1">
      <alignment horizontal="center" vertical="center"/>
    </xf>
    <xf numFmtId="0" fontId="10" fillId="43" borderId="174" xfId="5" applyNumberFormat="1" applyFont="1" applyFill="1" applyBorder="1" applyAlignment="1" applyProtection="1">
      <alignment horizontal="center" vertical="center"/>
    </xf>
    <xf numFmtId="0" fontId="3" fillId="43" borderId="171" xfId="5" applyNumberFormat="1" applyFont="1" applyFill="1" applyBorder="1" applyAlignment="1" applyProtection="1">
      <alignment horizontal="center" vertical="center"/>
    </xf>
    <xf numFmtId="0" fontId="3" fillId="43" borderId="106" xfId="5" applyNumberFormat="1" applyFont="1" applyFill="1" applyBorder="1" applyAlignment="1" applyProtection="1">
      <alignment horizontal="center" vertical="center"/>
    </xf>
    <xf numFmtId="0" fontId="3" fillId="43" borderId="174" xfId="5" applyNumberFormat="1" applyFont="1" applyFill="1" applyBorder="1" applyAlignment="1" applyProtection="1">
      <alignment horizontal="center" vertical="center"/>
    </xf>
    <xf numFmtId="1" fontId="15" fillId="43" borderId="171" xfId="5" applyNumberFormat="1" applyFont="1" applyFill="1" applyBorder="1" applyAlignment="1" applyProtection="1">
      <alignment horizontal="center" vertical="center"/>
    </xf>
    <xf numFmtId="1" fontId="15" fillId="43" borderId="106" xfId="5" applyNumberFormat="1" applyFont="1" applyFill="1" applyBorder="1" applyAlignment="1" applyProtection="1">
      <alignment horizontal="center" vertical="center"/>
    </xf>
    <xf numFmtId="1" fontId="15" fillId="43" borderId="174" xfId="5" applyNumberFormat="1" applyFont="1" applyFill="1" applyBorder="1" applyAlignment="1" applyProtection="1">
      <alignment horizontal="center" vertical="center"/>
    </xf>
    <xf numFmtId="0" fontId="5" fillId="43" borderId="106" xfId="5" applyNumberFormat="1" applyFont="1" applyFill="1" applyBorder="1" applyAlignment="1" applyProtection="1">
      <alignment horizontal="center" vertical="center"/>
    </xf>
    <xf numFmtId="0" fontId="5" fillId="43" borderId="127" xfId="5" applyNumberFormat="1" applyFont="1" applyFill="1" applyBorder="1" applyAlignment="1" applyProtection="1">
      <alignment horizontal="center" vertical="center"/>
    </xf>
    <xf numFmtId="0" fontId="12" fillId="43" borderId="172" xfId="5" applyNumberFormat="1" applyFont="1" applyFill="1" applyBorder="1" applyAlignment="1" applyProtection="1">
      <alignment horizontal="center" vertical="center"/>
    </xf>
    <xf numFmtId="0" fontId="12" fillId="43" borderId="106" xfId="5" applyNumberFormat="1" applyFont="1" applyFill="1" applyBorder="1" applyAlignment="1" applyProtection="1">
      <alignment horizontal="center" vertical="center"/>
    </xf>
    <xf numFmtId="0" fontId="12" fillId="43" borderId="174" xfId="5" applyNumberFormat="1" applyFont="1" applyFill="1" applyBorder="1" applyAlignment="1" applyProtection="1">
      <alignment horizontal="center" vertical="center"/>
    </xf>
    <xf numFmtId="0" fontId="5" fillId="43" borderId="171" xfId="5" applyNumberFormat="1" applyFont="1" applyFill="1" applyBorder="1" applyAlignment="1" applyProtection="1">
      <alignment horizontal="center" vertical="center"/>
    </xf>
    <xf numFmtId="0" fontId="5" fillId="43" borderId="172" xfId="5" applyNumberFormat="1" applyFont="1" applyFill="1" applyBorder="1" applyAlignment="1" applyProtection="1">
      <alignment horizontal="center" vertical="center"/>
    </xf>
    <xf numFmtId="0" fontId="5" fillId="43" borderId="174" xfId="5" applyNumberFormat="1" applyFont="1" applyFill="1" applyBorder="1" applyAlignment="1" applyProtection="1">
      <alignment horizontal="center" vertical="center"/>
    </xf>
    <xf numFmtId="0" fontId="15" fillId="43" borderId="73" xfId="5" applyNumberFormat="1" applyFont="1" applyFill="1" applyBorder="1" applyAlignment="1" applyProtection="1">
      <alignment horizontal="center"/>
    </xf>
    <xf numFmtId="0" fontId="15" fillId="43" borderId="74" xfId="5" applyNumberFormat="1" applyFont="1" applyFill="1" applyBorder="1" applyAlignment="1" applyProtection="1">
      <alignment horizontal="center"/>
    </xf>
    <xf numFmtId="0" fontId="15" fillId="43" borderId="72" xfId="5" applyNumberFormat="1" applyFont="1" applyFill="1" applyBorder="1" applyAlignment="1" applyProtection="1">
      <alignment horizontal="center"/>
    </xf>
    <xf numFmtId="0" fontId="15" fillId="43" borderId="155" xfId="5" applyNumberFormat="1" applyFont="1" applyFill="1" applyBorder="1" applyAlignment="1" applyProtection="1">
      <alignment horizontal="center"/>
    </xf>
    <xf numFmtId="0" fontId="15" fillId="43" borderId="139" xfId="5" applyNumberFormat="1" applyFont="1" applyFill="1" applyBorder="1" applyAlignment="1" applyProtection="1">
      <alignment horizontal="center"/>
    </xf>
    <xf numFmtId="0" fontId="15" fillId="43" borderId="72" xfId="5" applyNumberFormat="1" applyFont="1" applyFill="1" applyBorder="1" applyAlignment="1" applyProtection="1">
      <alignment horizontal="center" vertical="center"/>
    </xf>
    <xf numFmtId="0" fontId="15" fillId="43" borderId="73" xfId="5" applyNumberFormat="1" applyFont="1" applyFill="1" applyBorder="1" applyAlignment="1" applyProtection="1">
      <alignment horizontal="center" vertical="center"/>
    </xf>
    <xf numFmtId="0" fontId="3" fillId="43" borderId="172" xfId="5" applyNumberFormat="1" applyFont="1" applyFill="1" applyBorder="1" applyAlignment="1" applyProtection="1">
      <alignment horizontal="left" vertical="center" wrapText="1"/>
    </xf>
    <xf numFmtId="1" fontId="10" fillId="43" borderId="171" xfId="5" applyNumberFormat="1" applyFont="1" applyFill="1" applyBorder="1" applyAlignment="1" applyProtection="1">
      <alignment horizontal="center" vertical="center" wrapText="1"/>
    </xf>
    <xf numFmtId="1" fontId="10" fillId="43" borderId="106" xfId="5" applyNumberFormat="1" applyFont="1" applyFill="1" applyBorder="1" applyAlignment="1" applyProtection="1">
      <alignment horizontal="center" vertical="center" wrapText="1"/>
    </xf>
    <xf numFmtId="1" fontId="10" fillId="43" borderId="174" xfId="5" applyNumberFormat="1" applyFont="1" applyFill="1" applyBorder="1" applyAlignment="1" applyProtection="1">
      <alignment horizontal="center" vertical="center" wrapText="1"/>
    </xf>
    <xf numFmtId="1" fontId="15" fillId="43" borderId="155" xfId="5" applyNumberFormat="1" applyFont="1" applyFill="1" applyBorder="1" applyAlignment="1" applyProtection="1">
      <alignment horizontal="center" vertical="center"/>
    </xf>
    <xf numFmtId="1" fontId="15" fillId="43" borderId="73" xfId="5" applyNumberFormat="1" applyFont="1" applyFill="1" applyBorder="1" applyAlignment="1" applyProtection="1">
      <alignment horizontal="center" vertical="center"/>
    </xf>
    <xf numFmtId="1" fontId="15" fillId="43" borderId="139" xfId="5" applyNumberFormat="1" applyFont="1" applyFill="1" applyBorder="1" applyAlignment="1" applyProtection="1">
      <alignment horizontal="center" vertical="center"/>
    </xf>
    <xf numFmtId="1" fontId="15" fillId="43" borderId="74" xfId="5" applyNumberFormat="1" applyFont="1" applyFill="1" applyBorder="1" applyAlignment="1" applyProtection="1">
      <alignment horizontal="center" vertical="center"/>
    </xf>
    <xf numFmtId="0" fontId="15" fillId="43" borderId="74" xfId="5" applyNumberFormat="1" applyFont="1" applyFill="1" applyBorder="1" applyAlignment="1" applyProtection="1">
      <alignment horizontal="center" vertical="center"/>
    </xf>
    <xf numFmtId="1" fontId="15" fillId="31" borderId="172" xfId="5" applyNumberFormat="1" applyFont="1" applyFill="1" applyBorder="1" applyAlignment="1" applyProtection="1">
      <alignment horizontal="center"/>
    </xf>
    <xf numFmtId="1" fontId="15" fillId="31" borderId="106" xfId="5" applyNumberFormat="1" applyFont="1" applyFill="1" applyBorder="1" applyAlignment="1" applyProtection="1">
      <alignment horizontal="center"/>
    </xf>
    <xf numFmtId="1" fontId="15" fillId="31" borderId="174" xfId="5" applyNumberFormat="1" applyFont="1" applyFill="1" applyBorder="1" applyAlignment="1" applyProtection="1">
      <alignment horizontal="center"/>
    </xf>
    <xf numFmtId="1" fontId="15" fillId="31" borderId="171" xfId="5" applyNumberFormat="1" applyFont="1" applyFill="1" applyBorder="1" applyAlignment="1" applyProtection="1">
      <alignment horizontal="center"/>
    </xf>
    <xf numFmtId="1" fontId="15" fillId="31" borderId="107" xfId="5" applyNumberFormat="1" applyFont="1" applyFill="1" applyBorder="1" applyAlignment="1" applyProtection="1">
      <alignment horizontal="center" vertical="center"/>
    </xf>
    <xf numFmtId="1" fontId="15" fillId="31" borderId="108" xfId="5" applyNumberFormat="1" applyFont="1" applyFill="1" applyBorder="1" applyAlignment="1" applyProtection="1">
      <alignment horizontal="center" vertical="center"/>
    </xf>
    <xf numFmtId="1" fontId="15" fillId="31" borderId="155" xfId="5" applyNumberFormat="1" applyFont="1" applyFill="1" applyBorder="1" applyAlignment="1" applyProtection="1">
      <alignment horizontal="center" vertical="center"/>
    </xf>
    <xf numFmtId="1" fontId="15" fillId="31" borderId="73" xfId="5" applyNumberFormat="1" applyFont="1" applyFill="1" applyBorder="1" applyAlignment="1" applyProtection="1">
      <alignment horizontal="center" vertical="center"/>
    </xf>
    <xf numFmtId="1" fontId="15" fillId="31" borderId="109" xfId="5" applyNumberFormat="1" applyFont="1" applyFill="1" applyBorder="1" applyAlignment="1" applyProtection="1">
      <alignment horizontal="center" vertical="center"/>
    </xf>
    <xf numFmtId="1" fontId="15" fillId="31" borderId="72" xfId="5" applyNumberFormat="1" applyFont="1" applyFill="1" applyBorder="1" applyAlignment="1" applyProtection="1">
      <alignment horizontal="center" vertical="center"/>
    </xf>
    <xf numFmtId="0" fontId="15" fillId="31" borderId="108" xfId="5" applyNumberFormat="1" applyFont="1" applyFill="1" applyBorder="1" applyAlignment="1" applyProtection="1">
      <alignment horizontal="center" vertical="center"/>
    </xf>
    <xf numFmtId="0" fontId="15" fillId="31" borderId="110" xfId="5" applyNumberFormat="1" applyFont="1" applyFill="1" applyBorder="1" applyAlignment="1" applyProtection="1">
      <alignment horizontal="center" vertical="center"/>
    </xf>
    <xf numFmtId="0" fontId="15" fillId="31" borderId="72" xfId="5" applyNumberFormat="1" applyFont="1" applyFill="1" applyBorder="1" applyAlignment="1" applyProtection="1">
      <alignment horizontal="center" vertical="center"/>
    </xf>
    <xf numFmtId="0" fontId="15" fillId="31" borderId="73" xfId="5" applyNumberFormat="1" applyFont="1" applyFill="1" applyBorder="1" applyAlignment="1" applyProtection="1">
      <alignment horizontal="center" vertical="center"/>
    </xf>
    <xf numFmtId="0" fontId="15" fillId="31" borderId="139" xfId="5" applyNumberFormat="1" applyFont="1" applyFill="1" applyBorder="1" applyAlignment="1" applyProtection="1">
      <alignment horizontal="center" vertical="center"/>
    </xf>
    <xf numFmtId="1" fontId="15" fillId="30" borderId="172" xfId="5" applyNumberFormat="1" applyFont="1" applyFill="1" applyBorder="1" applyAlignment="1" applyProtection="1">
      <alignment horizontal="center"/>
    </xf>
    <xf numFmtId="1" fontId="15" fillId="30" borderId="106" xfId="5" applyNumberFormat="1" applyFont="1" applyFill="1" applyBorder="1" applyAlignment="1" applyProtection="1">
      <alignment horizontal="center"/>
    </xf>
    <xf numFmtId="1" fontId="15" fillId="30" borderId="174" xfId="5" applyNumberFormat="1" applyFont="1" applyFill="1" applyBorder="1" applyAlignment="1" applyProtection="1">
      <alignment horizontal="center"/>
    </xf>
    <xf numFmtId="1" fontId="15" fillId="30" borderId="171" xfId="5" applyNumberFormat="1" applyFont="1" applyFill="1" applyBorder="1" applyAlignment="1" applyProtection="1">
      <alignment horizontal="center"/>
    </xf>
    <xf numFmtId="0" fontId="16" fillId="31" borderId="107" xfId="5" applyNumberFormat="1" applyFont="1" applyFill="1" applyBorder="1" applyAlignment="1" applyProtection="1">
      <alignment horizontal="left" vertical="center" wrapText="1"/>
    </xf>
    <xf numFmtId="0" fontId="16" fillId="31" borderId="108" xfId="5" applyNumberFormat="1" applyFont="1" applyFill="1" applyBorder="1" applyAlignment="1" applyProtection="1">
      <alignment horizontal="left" vertical="center" wrapText="1"/>
    </xf>
    <xf numFmtId="0" fontId="16" fillId="31" borderId="115" xfId="5" applyNumberFormat="1" applyFont="1" applyFill="1" applyBorder="1" applyAlignment="1" applyProtection="1">
      <alignment horizontal="left" vertical="center" wrapText="1"/>
    </xf>
    <xf numFmtId="0" fontId="16" fillId="31" borderId="155" xfId="5" applyNumberFormat="1" applyFont="1" applyFill="1" applyBorder="1" applyAlignment="1" applyProtection="1">
      <alignment horizontal="left" vertical="center" wrapText="1"/>
    </xf>
    <xf numFmtId="0" fontId="16" fillId="31" borderId="73" xfId="5" applyNumberFormat="1" applyFont="1" applyFill="1" applyBorder="1" applyAlignment="1" applyProtection="1">
      <alignment horizontal="left" vertical="center" wrapText="1"/>
    </xf>
    <xf numFmtId="0" fontId="16" fillId="31" borderId="74" xfId="5" applyNumberFormat="1" applyFont="1" applyFill="1" applyBorder="1" applyAlignment="1" applyProtection="1">
      <alignment horizontal="left" vertical="center" wrapText="1"/>
    </xf>
    <xf numFmtId="0" fontId="15" fillId="31" borderId="109" xfId="5" applyNumberFormat="1" applyFont="1" applyFill="1" applyBorder="1" applyAlignment="1" applyProtection="1">
      <alignment horizontal="center" vertical="center"/>
    </xf>
    <xf numFmtId="1" fontId="15" fillId="31" borderId="110" xfId="5" applyNumberFormat="1" applyFont="1" applyFill="1" applyBorder="1" applyAlignment="1" applyProtection="1">
      <alignment horizontal="center" vertical="center"/>
    </xf>
    <xf numFmtId="1" fontId="15" fillId="31" borderId="139" xfId="5" applyNumberFormat="1" applyFont="1" applyFill="1" applyBorder="1" applyAlignment="1" applyProtection="1">
      <alignment horizontal="center" vertical="center"/>
    </xf>
    <xf numFmtId="0" fontId="16" fillId="30" borderId="107" xfId="5" applyNumberFormat="1" applyFont="1" applyFill="1" applyBorder="1" applyAlignment="1" applyProtection="1">
      <alignment horizontal="left" vertical="center" wrapText="1"/>
    </xf>
    <xf numFmtId="0" fontId="16" fillId="30" borderId="108" xfId="5" applyNumberFormat="1" applyFont="1" applyFill="1" applyBorder="1" applyAlignment="1" applyProtection="1">
      <alignment horizontal="left" vertical="center" wrapText="1"/>
    </xf>
    <xf numFmtId="0" fontId="16" fillId="30" borderId="115" xfId="5" applyNumberFormat="1" applyFont="1" applyFill="1" applyBorder="1" applyAlignment="1" applyProtection="1">
      <alignment horizontal="left" vertical="center" wrapText="1"/>
    </xf>
    <xf numFmtId="0" fontId="16" fillId="30" borderId="155" xfId="5" applyNumberFormat="1" applyFont="1" applyFill="1" applyBorder="1" applyAlignment="1" applyProtection="1">
      <alignment horizontal="left" vertical="center" wrapText="1"/>
    </xf>
    <xf numFmtId="0" fontId="16" fillId="30" borderId="73" xfId="5" applyNumberFormat="1" applyFont="1" applyFill="1" applyBorder="1" applyAlignment="1" applyProtection="1">
      <alignment horizontal="left" vertical="center" wrapText="1"/>
    </xf>
    <xf numFmtId="0" fontId="16" fillId="30" borderId="74" xfId="5" applyNumberFormat="1" applyFont="1" applyFill="1" applyBorder="1" applyAlignment="1" applyProtection="1">
      <alignment horizontal="left" vertical="center" wrapText="1"/>
    </xf>
    <xf numFmtId="0" fontId="15" fillId="30" borderId="109" xfId="5" applyNumberFormat="1" applyFont="1" applyFill="1" applyBorder="1" applyAlignment="1" applyProtection="1">
      <alignment horizontal="center" vertical="center"/>
    </xf>
    <xf numFmtId="0" fontId="15" fillId="30" borderId="108" xfId="5" applyNumberFormat="1" applyFont="1" applyFill="1" applyBorder="1" applyAlignment="1" applyProtection="1">
      <alignment horizontal="center" vertical="center"/>
    </xf>
    <xf numFmtId="0" fontId="15" fillId="30" borderId="72" xfId="5" applyNumberFormat="1" applyFont="1" applyFill="1" applyBorder="1" applyAlignment="1" applyProtection="1">
      <alignment horizontal="center" vertical="center"/>
    </xf>
    <xf numFmtId="0" fontId="15" fillId="30" borderId="73" xfId="5" applyNumberFormat="1" applyFont="1" applyFill="1" applyBorder="1" applyAlignment="1" applyProtection="1">
      <alignment horizontal="center" vertical="center"/>
    </xf>
    <xf numFmtId="1" fontId="15" fillId="30" borderId="107" xfId="5" applyNumberFormat="1" applyFont="1" applyFill="1" applyBorder="1" applyAlignment="1" applyProtection="1">
      <alignment horizontal="center" vertical="center"/>
    </xf>
    <xf numFmtId="1" fontId="15" fillId="30" borderId="108" xfId="5" applyNumberFormat="1" applyFont="1" applyFill="1" applyBorder="1" applyAlignment="1" applyProtection="1">
      <alignment horizontal="center" vertical="center"/>
    </xf>
    <xf numFmtId="1" fontId="15" fillId="30" borderId="110" xfId="5" applyNumberFormat="1" applyFont="1" applyFill="1" applyBorder="1" applyAlignment="1" applyProtection="1">
      <alignment horizontal="center" vertical="center"/>
    </xf>
    <xf numFmtId="1" fontId="15" fillId="30" borderId="155" xfId="5" applyNumberFormat="1" applyFont="1" applyFill="1" applyBorder="1" applyAlignment="1" applyProtection="1">
      <alignment horizontal="center" vertical="center"/>
    </xf>
    <xf numFmtId="1" fontId="15" fillId="30" borderId="73" xfId="5" applyNumberFormat="1" applyFont="1" applyFill="1" applyBorder="1" applyAlignment="1" applyProtection="1">
      <alignment horizontal="center" vertical="center"/>
    </xf>
    <xf numFmtId="1" fontId="15" fillId="30" borderId="139" xfId="5" applyNumberFormat="1" applyFont="1" applyFill="1" applyBorder="1" applyAlignment="1" applyProtection="1">
      <alignment horizontal="center" vertical="center"/>
    </xf>
    <xf numFmtId="1" fontId="15" fillId="30" borderId="109" xfId="5" applyNumberFormat="1" applyFont="1" applyFill="1" applyBorder="1" applyAlignment="1" applyProtection="1">
      <alignment horizontal="center" vertical="center"/>
    </xf>
    <xf numFmtId="1" fontId="15" fillId="30" borderId="72" xfId="5" applyNumberFormat="1" applyFont="1" applyFill="1" applyBorder="1" applyAlignment="1" applyProtection="1">
      <alignment horizontal="center" vertical="center"/>
    </xf>
    <xf numFmtId="1" fontId="15" fillId="30" borderId="200" xfId="5" applyNumberFormat="1" applyFont="1" applyFill="1" applyBorder="1" applyAlignment="1" applyProtection="1">
      <alignment horizontal="center" vertical="center"/>
    </xf>
    <xf numFmtId="0" fontId="15" fillId="30" borderId="185" xfId="5" applyNumberFormat="1" applyFont="1" applyFill="1" applyBorder="1" applyAlignment="1" applyProtection="1">
      <alignment horizontal="center" vertical="center"/>
    </xf>
    <xf numFmtId="0" fontId="15" fillId="30" borderId="201" xfId="5" applyNumberFormat="1" applyFont="1" applyFill="1" applyBorder="1" applyAlignment="1" applyProtection="1">
      <alignment horizontal="center" vertical="center"/>
    </xf>
    <xf numFmtId="0" fontId="15" fillId="30" borderId="139" xfId="5" applyNumberFormat="1" applyFont="1" applyFill="1" applyBorder="1" applyAlignment="1" applyProtection="1">
      <alignment horizontal="center" vertical="center"/>
    </xf>
    <xf numFmtId="0" fontId="14" fillId="24" borderId="146" xfId="5" applyNumberFormat="1" applyFont="1" applyFill="1" applyBorder="1" applyAlignment="1" applyProtection="1">
      <alignment horizontal="center" vertical="center"/>
    </xf>
    <xf numFmtId="0" fontId="14" fillId="24" borderId="68" xfId="5" applyNumberFormat="1" applyFont="1" applyFill="1" applyBorder="1" applyAlignment="1" applyProtection="1">
      <alignment horizontal="center" vertical="center"/>
    </xf>
    <xf numFmtId="0" fontId="14" fillId="24" borderId="148" xfId="5" applyNumberFormat="1" applyFont="1" applyFill="1" applyBorder="1" applyAlignment="1" applyProtection="1">
      <alignment horizontal="center" vertical="center"/>
    </xf>
    <xf numFmtId="0" fontId="1" fillId="24" borderId="146" xfId="5" applyNumberFormat="1" applyFont="1" applyFill="1" applyBorder="1" applyAlignment="1" applyProtection="1">
      <alignment horizontal="center" vertical="center"/>
    </xf>
    <xf numFmtId="0" fontId="1" fillId="24" borderId="68" xfId="5" applyNumberFormat="1" applyFont="1" applyFill="1" applyBorder="1" applyAlignment="1" applyProtection="1">
      <alignment horizontal="center" vertical="center"/>
    </xf>
    <xf numFmtId="0" fontId="1" fillId="24" borderId="148" xfId="5" applyNumberFormat="1" applyFont="1" applyFill="1" applyBorder="1" applyAlignment="1" applyProtection="1">
      <alignment horizontal="center" vertical="center"/>
    </xf>
    <xf numFmtId="0" fontId="14" fillId="0" borderId="172" xfId="5" applyNumberFormat="1" applyFont="1" applyFill="1" applyBorder="1" applyAlignment="1" applyProtection="1">
      <alignment horizontal="center" vertical="center"/>
    </xf>
    <xf numFmtId="0" fontId="14" fillId="0" borderId="106" xfId="5" applyNumberFormat="1" applyFont="1" applyFill="1" applyBorder="1" applyAlignment="1" applyProtection="1">
      <alignment horizontal="center" vertical="center"/>
    </xf>
    <xf numFmtId="0" fontId="14" fillId="0" borderId="174" xfId="5" applyNumberFormat="1" applyFont="1" applyFill="1" applyBorder="1" applyAlignment="1" applyProtection="1">
      <alignment horizontal="center" vertical="center"/>
    </xf>
    <xf numFmtId="0" fontId="14" fillId="24" borderId="146" xfId="5" applyNumberFormat="1" applyFont="1" applyFill="1" applyBorder="1" applyAlignment="1" applyProtection="1">
      <alignment horizontal="left" vertical="distributed" wrapText="1"/>
    </xf>
    <xf numFmtId="0" fontId="14" fillId="24" borderId="68" xfId="5" applyNumberFormat="1" applyFont="1" applyFill="1" applyBorder="1" applyAlignment="1" applyProtection="1">
      <alignment horizontal="left" vertical="distributed" wrapText="1"/>
    </xf>
    <xf numFmtId="0" fontId="14" fillId="24" borderId="147" xfId="5" applyNumberFormat="1" applyFont="1" applyFill="1" applyBorder="1" applyAlignment="1" applyProtection="1">
      <alignment horizontal="left" vertical="distributed" wrapText="1"/>
    </xf>
    <xf numFmtId="1" fontId="1" fillId="24" borderId="149" xfId="5" applyNumberFormat="1" applyFont="1" applyFill="1" applyBorder="1" applyAlignment="1" applyProtection="1">
      <alignment horizontal="center" vertical="center"/>
    </xf>
    <xf numFmtId="1" fontId="1" fillId="24" borderId="68" xfId="5" applyNumberFormat="1" applyFont="1" applyFill="1" applyBorder="1" applyAlignment="1" applyProtection="1">
      <alignment horizontal="center" vertical="center"/>
    </xf>
    <xf numFmtId="1" fontId="1" fillId="24" borderId="148" xfId="5" applyNumberFormat="1" applyFont="1" applyFill="1" applyBorder="1" applyAlignment="1" applyProtection="1">
      <alignment horizontal="center" vertical="center"/>
    </xf>
    <xf numFmtId="0" fontId="1" fillId="24" borderId="149" xfId="5" applyNumberFormat="1" applyFont="1" applyFill="1" applyBorder="1" applyAlignment="1" applyProtection="1">
      <alignment horizontal="center" vertical="center"/>
    </xf>
    <xf numFmtId="0" fontId="1" fillId="24" borderId="147" xfId="5" applyNumberFormat="1" applyFont="1" applyFill="1" applyBorder="1" applyAlignment="1" applyProtection="1">
      <alignment horizontal="center" vertical="center"/>
    </xf>
    <xf numFmtId="0" fontId="89" fillId="0" borderId="172" xfId="5" applyFont="1" applyBorder="1" applyAlignment="1">
      <alignment horizontal="center" vertical="center"/>
    </xf>
    <xf numFmtId="0" fontId="89" fillId="0" borderId="106" xfId="5" applyFont="1" applyBorder="1" applyAlignment="1">
      <alignment horizontal="center" vertical="center"/>
    </xf>
    <xf numFmtId="0" fontId="89" fillId="0" borderId="174" xfId="5" applyFont="1" applyBorder="1" applyAlignment="1">
      <alignment horizontal="center" vertical="center"/>
    </xf>
    <xf numFmtId="0" fontId="14" fillId="0" borderId="127" xfId="5" applyFont="1" applyBorder="1" applyAlignment="1">
      <alignment horizontal="center" vertical="center"/>
    </xf>
    <xf numFmtId="0" fontId="14" fillId="0" borderId="169" xfId="5" applyFont="1" applyBorder="1" applyAlignment="1">
      <alignment horizontal="center" vertical="center"/>
    </xf>
    <xf numFmtId="0" fontId="14" fillId="0" borderId="172" xfId="5" applyFont="1" applyBorder="1" applyAlignment="1">
      <alignment horizontal="center" vertical="center"/>
    </xf>
    <xf numFmtId="0" fontId="14" fillId="0" borderId="106" xfId="5" applyFont="1" applyBorder="1" applyAlignment="1">
      <alignment horizontal="center" vertical="center"/>
    </xf>
    <xf numFmtId="0" fontId="14" fillId="0" borderId="172" xfId="5" applyFont="1" applyFill="1" applyBorder="1" applyAlignment="1">
      <alignment horizontal="left" vertical="center" wrapText="1"/>
    </xf>
    <xf numFmtId="0" fontId="14" fillId="0" borderId="106" xfId="5" applyFont="1" applyFill="1" applyBorder="1" applyAlignment="1">
      <alignment horizontal="left" vertical="center" wrapText="1"/>
    </xf>
    <xf numFmtId="0" fontId="14" fillId="0" borderId="127" xfId="5" applyFont="1" applyFill="1" applyBorder="1" applyAlignment="1">
      <alignment horizontal="left" vertical="center" wrapText="1"/>
    </xf>
    <xf numFmtId="1" fontId="1" fillId="0" borderId="171" xfId="5" applyNumberFormat="1" applyFont="1" applyFill="1" applyBorder="1" applyAlignment="1" applyProtection="1">
      <alignment horizontal="center" vertical="center"/>
    </xf>
    <xf numFmtId="1" fontId="1" fillId="0" borderId="106" xfId="5" applyNumberFormat="1" applyFont="1" applyFill="1" applyBorder="1" applyAlignment="1" applyProtection="1">
      <alignment horizontal="center" vertical="center"/>
    </xf>
    <xf numFmtId="1" fontId="1" fillId="0" borderId="174" xfId="5" applyNumberFormat="1" applyFont="1" applyFill="1" applyBorder="1" applyAlignment="1" applyProtection="1">
      <alignment horizontal="center" vertical="center"/>
    </xf>
    <xf numFmtId="0" fontId="1" fillId="21" borderId="171" xfId="5" applyNumberFormat="1" applyFont="1" applyFill="1" applyBorder="1" applyAlignment="1" applyProtection="1">
      <alignment horizontal="center" vertical="center"/>
    </xf>
    <xf numFmtId="0" fontId="1" fillId="21" borderId="106" xfId="5" applyNumberFormat="1" applyFont="1" applyFill="1" applyBorder="1" applyAlignment="1" applyProtection="1">
      <alignment horizontal="center" vertical="center"/>
    </xf>
    <xf numFmtId="0" fontId="1" fillId="21" borderId="174" xfId="5" applyNumberFormat="1" applyFont="1" applyFill="1" applyBorder="1" applyAlignment="1" applyProtection="1">
      <alignment horizontal="center" vertical="center"/>
    </xf>
    <xf numFmtId="1" fontId="134" fillId="0" borderId="171" xfId="5" applyNumberFormat="1" applyFont="1" applyFill="1" applyBorder="1" applyAlignment="1" applyProtection="1">
      <alignment horizontal="center" vertical="center" wrapText="1"/>
    </xf>
    <xf numFmtId="1" fontId="134" fillId="0" borderId="106" xfId="5" applyNumberFormat="1" applyFont="1" applyFill="1" applyBorder="1" applyAlignment="1" applyProtection="1">
      <alignment horizontal="center" vertical="center" wrapText="1"/>
    </xf>
    <xf numFmtId="1" fontId="134" fillId="0" borderId="127" xfId="5" applyNumberFormat="1" applyFont="1" applyFill="1" applyBorder="1" applyAlignment="1" applyProtection="1">
      <alignment horizontal="center" vertical="center" wrapText="1"/>
    </xf>
    <xf numFmtId="1" fontId="135" fillId="0" borderId="172" xfId="5" applyNumberFormat="1" applyFont="1" applyFill="1" applyBorder="1" applyAlignment="1" applyProtection="1">
      <alignment horizontal="center" vertical="center"/>
    </xf>
    <xf numFmtId="1" fontId="135" fillId="0" borderId="106" xfId="5" applyNumberFormat="1" applyFont="1" applyFill="1" applyBorder="1" applyAlignment="1" applyProtection="1">
      <alignment horizontal="center" vertical="center"/>
    </xf>
    <xf numFmtId="1" fontId="135" fillId="0" borderId="127" xfId="5" applyNumberFormat="1" applyFont="1" applyFill="1" applyBorder="1" applyAlignment="1" applyProtection="1">
      <alignment horizontal="center" vertical="center"/>
    </xf>
    <xf numFmtId="0" fontId="14" fillId="0" borderId="106" xfId="5" applyNumberFormat="1" applyFont="1" applyFill="1" applyBorder="1" applyAlignment="1" applyProtection="1">
      <alignment horizontal="center"/>
    </xf>
    <xf numFmtId="0" fontId="14" fillId="0" borderId="174" xfId="5" applyNumberFormat="1" applyFont="1" applyFill="1" applyBorder="1" applyAlignment="1" applyProtection="1">
      <alignment horizontal="center"/>
    </xf>
    <xf numFmtId="0" fontId="25" fillId="0" borderId="167" xfId="5" applyNumberFormat="1" applyFont="1" applyFill="1" applyBorder="1" applyAlignment="1" applyProtection="1">
      <alignment horizontal="center" vertical="distributed" wrapText="1"/>
    </xf>
    <xf numFmtId="0" fontId="25" fillId="0" borderId="168" xfId="5" applyNumberFormat="1" applyFont="1" applyFill="1" applyBorder="1" applyAlignment="1" applyProtection="1">
      <alignment horizontal="center" vertical="distributed" wrapText="1"/>
    </xf>
    <xf numFmtId="0" fontId="14" fillId="0" borderId="182" xfId="5" applyFont="1" applyFill="1" applyBorder="1" applyAlignment="1">
      <alignment horizontal="left" vertical="center" wrapText="1"/>
    </xf>
    <xf numFmtId="0" fontId="14" fillId="0" borderId="183" xfId="5" applyFont="1" applyFill="1" applyBorder="1" applyAlignment="1">
      <alignment horizontal="left" vertical="center" wrapText="1"/>
    </xf>
    <xf numFmtId="0" fontId="14" fillId="0" borderId="184" xfId="5" applyFont="1" applyFill="1" applyBorder="1" applyAlignment="1">
      <alignment horizontal="left" vertical="center" wrapText="1"/>
    </xf>
    <xf numFmtId="1" fontId="13" fillId="32" borderId="106" xfId="5" applyNumberFormat="1" applyFont="1" applyFill="1" applyBorder="1" applyAlignment="1" applyProtection="1">
      <alignment horizontal="center" vertical="center" wrapText="1"/>
    </xf>
    <xf numFmtId="1" fontId="13" fillId="32" borderId="172" xfId="5" applyNumberFormat="1" applyFont="1" applyFill="1" applyBorder="1" applyAlignment="1" applyProtection="1">
      <alignment horizontal="center" vertical="center" wrapText="1"/>
    </xf>
    <xf numFmtId="1" fontId="13" fillId="32" borderId="174" xfId="5" applyNumberFormat="1" applyFont="1" applyFill="1" applyBorder="1" applyAlignment="1" applyProtection="1">
      <alignment horizontal="center" vertical="center" wrapText="1"/>
    </xf>
    <xf numFmtId="1" fontId="22" fillId="27" borderId="176" xfId="5" applyNumberFormat="1" applyFont="1" applyFill="1" applyBorder="1" applyAlignment="1" applyProtection="1">
      <alignment horizontal="center" vertical="center" wrapText="1"/>
    </xf>
    <xf numFmtId="0" fontId="22" fillId="27" borderId="176" xfId="5" applyNumberFormat="1" applyFont="1" applyFill="1" applyBorder="1" applyAlignment="1" applyProtection="1">
      <alignment horizontal="center" vertical="center" wrapText="1"/>
    </xf>
    <xf numFmtId="0" fontId="22" fillId="27" borderId="196" xfId="5" applyNumberFormat="1" applyFont="1" applyFill="1" applyBorder="1" applyAlignment="1" applyProtection="1">
      <alignment horizontal="center" vertical="center" wrapText="1"/>
    </xf>
    <xf numFmtId="0" fontId="13" fillId="32" borderId="172" xfId="5" applyNumberFormat="1" applyFont="1" applyFill="1" applyBorder="1" applyAlignment="1" applyProtection="1">
      <alignment horizontal="center" vertical="center" wrapText="1"/>
    </xf>
    <xf numFmtId="0" fontId="13" fillId="32" borderId="106" xfId="5" applyNumberFormat="1" applyFont="1" applyFill="1" applyBorder="1" applyAlignment="1" applyProtection="1">
      <alignment horizontal="center" vertical="center" wrapText="1"/>
    </xf>
    <xf numFmtId="0" fontId="13" fillId="32" borderId="127" xfId="5" applyNumberFormat="1" applyFont="1" applyFill="1" applyBorder="1" applyAlignment="1" applyProtection="1">
      <alignment horizontal="center" vertical="center" wrapText="1"/>
    </xf>
    <xf numFmtId="1" fontId="13" fillId="32" borderId="171" xfId="5" applyNumberFormat="1" applyFont="1" applyFill="1" applyBorder="1" applyAlignment="1" applyProtection="1">
      <alignment horizontal="center" vertical="center" wrapText="1"/>
    </xf>
    <xf numFmtId="1" fontId="13" fillId="21" borderId="171" xfId="5" applyNumberFormat="1" applyFont="1" applyFill="1" applyBorder="1" applyAlignment="1" applyProtection="1">
      <alignment horizontal="center" vertical="center" wrapText="1"/>
    </xf>
    <xf numFmtId="1" fontId="13" fillId="21" borderId="106" xfId="5" applyNumberFormat="1" applyFont="1" applyFill="1" applyBorder="1" applyAlignment="1" applyProtection="1">
      <alignment horizontal="center" vertical="center" wrapText="1"/>
    </xf>
    <xf numFmtId="1" fontId="13" fillId="21" borderId="174" xfId="5" applyNumberFormat="1" applyFont="1" applyFill="1" applyBorder="1" applyAlignment="1" applyProtection="1">
      <alignment horizontal="center" vertical="center" wrapText="1"/>
    </xf>
    <xf numFmtId="1" fontId="13" fillId="32" borderId="127" xfId="5" applyNumberFormat="1" applyFont="1" applyFill="1" applyBorder="1" applyAlignment="1" applyProtection="1">
      <alignment horizontal="center" vertical="center" wrapText="1"/>
    </xf>
    <xf numFmtId="1" fontId="22" fillId="27" borderId="175" xfId="5" applyNumberFormat="1" applyFont="1" applyFill="1" applyBorder="1" applyAlignment="1" applyProtection="1">
      <alignment horizontal="center" vertical="center" wrapText="1"/>
    </xf>
    <xf numFmtId="0" fontId="22" fillId="27" borderId="153" xfId="5" applyNumberFormat="1" applyFont="1" applyFill="1" applyBorder="1" applyAlignment="1" applyProtection="1">
      <alignment horizontal="center" vertical="center" wrapText="1"/>
    </xf>
    <xf numFmtId="0" fontId="22" fillId="27" borderId="154" xfId="5" applyNumberFormat="1" applyFont="1" applyFill="1" applyBorder="1" applyAlignment="1" applyProtection="1">
      <alignment horizontal="center" vertical="center" wrapText="1"/>
    </xf>
    <xf numFmtId="0" fontId="22" fillId="27" borderId="156" xfId="5" applyNumberFormat="1" applyFont="1" applyFill="1" applyBorder="1" applyAlignment="1" applyProtection="1">
      <alignment horizontal="center" vertical="center" wrapText="1"/>
    </xf>
    <xf numFmtId="1" fontId="22" fillId="27" borderId="177" xfId="5" applyNumberFormat="1" applyFont="1" applyFill="1" applyBorder="1" applyAlignment="1" applyProtection="1">
      <alignment horizontal="center" vertical="center" wrapText="1"/>
    </xf>
    <xf numFmtId="0" fontId="22" fillId="27" borderId="178" xfId="5" applyNumberFormat="1" applyFont="1" applyFill="1" applyBorder="1" applyAlignment="1" applyProtection="1">
      <alignment horizontal="center" vertical="center" wrapText="1"/>
    </xf>
    <xf numFmtId="0" fontId="1" fillId="24" borderId="150" xfId="5" applyNumberFormat="1" applyFont="1" applyFill="1" applyBorder="1" applyAlignment="1" applyProtection="1">
      <alignment horizontal="center" vertical="center"/>
    </xf>
    <xf numFmtId="0" fontId="1" fillId="24" borderId="151" xfId="5" applyNumberFormat="1" applyFont="1" applyFill="1" applyBorder="1" applyAlignment="1" applyProtection="1">
      <alignment horizontal="center" vertical="center"/>
    </xf>
    <xf numFmtId="0" fontId="1" fillId="24" borderId="152" xfId="5" applyNumberFormat="1" applyFont="1" applyFill="1" applyBorder="1" applyAlignment="1" applyProtection="1">
      <alignment horizontal="center" vertical="center"/>
    </xf>
    <xf numFmtId="0" fontId="25" fillId="0" borderId="142" xfId="5" applyNumberFormat="1" applyFont="1" applyFill="1" applyBorder="1" applyAlignment="1" applyProtection="1">
      <alignment horizontal="center" vertical="center"/>
    </xf>
    <xf numFmtId="0" fontId="25" fillId="0" borderId="144" xfId="5" applyNumberFormat="1" applyFont="1" applyFill="1" applyBorder="1" applyAlignment="1" applyProtection="1">
      <alignment horizontal="center" vertical="center"/>
    </xf>
    <xf numFmtId="0" fontId="25" fillId="0" borderId="141" xfId="5" applyNumberFormat="1" applyFont="1" applyFill="1" applyBorder="1" applyAlignment="1" applyProtection="1">
      <alignment horizontal="center" vertical="center"/>
    </xf>
    <xf numFmtId="0" fontId="5" fillId="0" borderId="142" xfId="5" applyNumberFormat="1" applyFont="1" applyFill="1" applyBorder="1" applyAlignment="1" applyProtection="1">
      <alignment horizontal="center" vertical="center"/>
    </xf>
    <xf numFmtId="0" fontId="5" fillId="0" borderId="144" xfId="5" applyNumberFormat="1" applyFont="1" applyFill="1" applyBorder="1" applyAlignment="1" applyProtection="1">
      <alignment horizontal="center" vertical="center"/>
    </xf>
    <xf numFmtId="0" fontId="5" fillId="0" borderId="141" xfId="5" applyNumberFormat="1" applyFont="1" applyFill="1" applyBorder="1" applyAlignment="1" applyProtection="1">
      <alignment horizontal="center" vertical="center"/>
    </xf>
    <xf numFmtId="0" fontId="5" fillId="0" borderId="108" xfId="5" applyNumberFormat="1" applyFont="1" applyFill="1" applyBorder="1" applyAlignment="1" applyProtection="1">
      <alignment horizontal="center" vertical="center"/>
    </xf>
    <xf numFmtId="0" fontId="5" fillId="0" borderId="109" xfId="5" applyNumberFormat="1" applyFont="1" applyFill="1" applyBorder="1" applyAlignment="1" applyProtection="1">
      <alignment horizontal="center" vertical="center"/>
    </xf>
    <xf numFmtId="0" fontId="5" fillId="0" borderId="110" xfId="5" applyNumberFormat="1" applyFont="1" applyFill="1" applyBorder="1" applyAlignment="1" applyProtection="1">
      <alignment horizontal="center" vertical="center"/>
    </xf>
    <xf numFmtId="0" fontId="5" fillId="0" borderId="172" xfId="5" applyNumberFormat="1" applyFont="1" applyFill="1" applyBorder="1" applyAlignment="1" applyProtection="1">
      <alignment horizontal="center" vertical="center"/>
    </xf>
    <xf numFmtId="0" fontId="5" fillId="0" borderId="106" xfId="5" applyNumberFormat="1" applyFont="1" applyFill="1" applyBorder="1" applyAlignment="1" applyProtection="1">
      <alignment horizontal="center" vertical="center"/>
    </xf>
    <xf numFmtId="0" fontId="5" fillId="0" borderId="174" xfId="5" applyNumberFormat="1" applyFont="1" applyFill="1" applyBorder="1" applyAlignment="1" applyProtection="1">
      <alignment horizontal="center" vertical="center"/>
    </xf>
    <xf numFmtId="0" fontId="25" fillId="0" borderId="106" xfId="5" applyNumberFormat="1" applyFont="1" applyFill="1" applyBorder="1" applyAlignment="1" applyProtection="1">
      <alignment horizontal="center" vertical="center"/>
    </xf>
    <xf numFmtId="0" fontId="21" fillId="0" borderId="172" xfId="5" applyNumberFormat="1" applyFont="1" applyFill="1" applyBorder="1" applyAlignment="1" applyProtection="1">
      <alignment horizontal="center"/>
    </xf>
    <xf numFmtId="0" fontId="21" fillId="0" borderId="106" xfId="5" applyNumberFormat="1" applyFont="1" applyFill="1" applyBorder="1" applyAlignment="1" applyProtection="1">
      <alignment horizontal="center"/>
    </xf>
    <xf numFmtId="0" fontId="21" fillId="0" borderId="174" xfId="5" applyNumberFormat="1" applyFont="1" applyFill="1" applyBorder="1" applyAlignment="1" applyProtection="1">
      <alignment horizontal="center"/>
    </xf>
    <xf numFmtId="0" fontId="25" fillId="0" borderId="144" xfId="5" applyNumberFormat="1" applyFont="1" applyFill="1" applyBorder="1" applyAlignment="1" applyProtection="1">
      <alignment horizontal="left" vertical="center"/>
    </xf>
    <xf numFmtId="0" fontId="25" fillId="0" borderId="142" xfId="5" applyNumberFormat="1" applyFont="1" applyFill="1" applyBorder="1" applyAlignment="1" applyProtection="1">
      <alignment horizontal="left" vertical="center"/>
    </xf>
    <xf numFmtId="0" fontId="25" fillId="0" borderId="145" xfId="5" applyNumberFormat="1" applyFont="1" applyFill="1" applyBorder="1" applyAlignment="1" applyProtection="1">
      <alignment horizontal="left" vertical="center"/>
    </xf>
    <xf numFmtId="1" fontId="5" fillId="0" borderId="171" xfId="5" applyNumberFormat="1" applyFont="1" applyFill="1" applyBorder="1" applyAlignment="1" applyProtection="1">
      <alignment horizontal="center" vertical="center"/>
    </xf>
    <xf numFmtId="1" fontId="5" fillId="0" borderId="106" xfId="5" applyNumberFormat="1" applyFont="1" applyFill="1" applyBorder="1" applyAlignment="1" applyProtection="1">
      <alignment horizontal="center" vertical="center"/>
    </xf>
    <xf numFmtId="1" fontId="5" fillId="0" borderId="174" xfId="5" applyNumberFormat="1" applyFont="1" applyFill="1" applyBorder="1" applyAlignment="1" applyProtection="1">
      <alignment horizontal="center" vertical="center"/>
    </xf>
    <xf numFmtId="1" fontId="5" fillId="21" borderId="171" xfId="5" applyNumberFormat="1" applyFont="1" applyFill="1" applyBorder="1" applyAlignment="1" applyProtection="1">
      <alignment horizontal="center" vertical="center"/>
    </xf>
    <xf numFmtId="1" fontId="5" fillId="21" borderId="106" xfId="5" applyNumberFormat="1" applyFont="1" applyFill="1" applyBorder="1" applyAlignment="1" applyProtection="1">
      <alignment horizontal="center" vertical="center"/>
    </xf>
    <xf numFmtId="1" fontId="5" fillId="21" borderId="174" xfId="5" applyNumberFormat="1" applyFont="1" applyFill="1" applyBorder="1" applyAlignment="1" applyProtection="1">
      <alignment horizontal="center" vertical="center"/>
    </xf>
    <xf numFmtId="1" fontId="5" fillId="0" borderId="127" xfId="5" applyNumberFormat="1" applyFont="1" applyFill="1" applyBorder="1" applyAlignment="1" applyProtection="1">
      <alignment horizontal="center" vertical="center"/>
    </xf>
    <xf numFmtId="1" fontId="5" fillId="0" borderId="144" xfId="5" applyNumberFormat="1" applyFont="1" applyFill="1" applyBorder="1" applyAlignment="1" applyProtection="1">
      <alignment horizontal="center" vertical="center"/>
    </xf>
    <xf numFmtId="1" fontId="5" fillId="0" borderId="142" xfId="5" applyNumberFormat="1" applyFont="1" applyFill="1" applyBorder="1" applyAlignment="1" applyProtection="1">
      <alignment horizontal="center" vertical="center"/>
    </xf>
    <xf numFmtId="1" fontId="5" fillId="0" borderId="145" xfId="5" applyNumberFormat="1" applyFont="1" applyFill="1" applyBorder="1" applyAlignment="1" applyProtection="1">
      <alignment horizontal="center" vertical="center"/>
    </xf>
    <xf numFmtId="0" fontId="25" fillId="0" borderId="172" xfId="5" applyNumberFormat="1" applyFont="1" applyFill="1" applyBorder="1" applyAlignment="1" applyProtection="1">
      <alignment horizontal="left" vertical="distributed" wrapText="1"/>
    </xf>
    <xf numFmtId="0" fontId="25" fillId="0" borderId="106" xfId="5" applyNumberFormat="1" applyFont="1" applyFill="1" applyBorder="1" applyAlignment="1" applyProtection="1">
      <alignment horizontal="left" vertical="distributed" wrapText="1"/>
    </xf>
    <xf numFmtId="0" fontId="25" fillId="0" borderId="127" xfId="5" applyNumberFormat="1" applyFont="1" applyFill="1" applyBorder="1" applyAlignment="1" applyProtection="1">
      <alignment horizontal="left" vertical="distributed" wrapText="1"/>
    </xf>
    <xf numFmtId="1" fontId="136" fillId="0" borderId="171" xfId="5" applyNumberFormat="1" applyFont="1" applyFill="1" applyBorder="1" applyAlignment="1" applyProtection="1">
      <alignment horizontal="center" vertical="center"/>
    </xf>
    <xf numFmtId="1" fontId="136" fillId="0" borderId="106" xfId="5" applyNumberFormat="1" applyFont="1" applyFill="1" applyBorder="1" applyAlignment="1" applyProtection="1">
      <alignment horizontal="center" vertical="center"/>
    </xf>
    <xf numFmtId="1" fontId="136" fillId="0" borderId="127" xfId="5" applyNumberFormat="1" applyFont="1" applyFill="1" applyBorder="1" applyAlignment="1" applyProtection="1">
      <alignment horizontal="center" vertical="center"/>
    </xf>
    <xf numFmtId="1" fontId="136" fillId="0" borderId="172" xfId="5" applyNumberFormat="1" applyFont="1" applyFill="1" applyBorder="1" applyAlignment="1" applyProtection="1">
      <alignment horizontal="center" vertical="center"/>
    </xf>
    <xf numFmtId="1" fontId="1" fillId="0" borderId="172" xfId="5" applyNumberFormat="1" applyFont="1" applyFill="1" applyBorder="1" applyAlignment="1" applyProtection="1">
      <alignment horizontal="center" vertical="center"/>
    </xf>
    <xf numFmtId="0" fontId="14" fillId="0" borderId="172" xfId="5" applyNumberFormat="1" applyFont="1" applyFill="1" applyBorder="1" applyAlignment="1" applyProtection="1">
      <alignment horizontal="center" vertical="center" wrapText="1"/>
    </xf>
    <xf numFmtId="0" fontId="14" fillId="0" borderId="106" xfId="5" applyNumberFormat="1" applyFont="1" applyFill="1" applyBorder="1" applyAlignment="1" applyProtection="1">
      <alignment horizontal="center" vertical="center" wrapText="1"/>
    </xf>
    <xf numFmtId="0" fontId="14" fillId="0" borderId="127" xfId="5" applyNumberFormat="1" applyFont="1" applyFill="1" applyBorder="1" applyAlignment="1" applyProtection="1">
      <alignment horizontal="center" vertical="center" wrapText="1"/>
    </xf>
    <xf numFmtId="1" fontId="1" fillId="21" borderId="171" xfId="5" applyNumberFormat="1" applyFont="1" applyFill="1" applyBorder="1" applyAlignment="1" applyProtection="1">
      <alignment horizontal="center" vertical="center"/>
    </xf>
    <xf numFmtId="1" fontId="1" fillId="21" borderId="106" xfId="5" applyNumberFormat="1" applyFont="1" applyFill="1" applyBorder="1" applyAlignment="1" applyProtection="1">
      <alignment horizontal="center" vertical="center"/>
    </xf>
    <xf numFmtId="1" fontId="1" fillId="21" borderId="174" xfId="5" applyNumberFormat="1" applyFont="1" applyFill="1" applyBorder="1" applyAlignment="1" applyProtection="1">
      <alignment horizontal="center" vertical="center"/>
    </xf>
    <xf numFmtId="1" fontId="135" fillId="0" borderId="171" xfId="5" applyNumberFormat="1" applyFont="1" applyFill="1" applyBorder="1" applyAlignment="1" applyProtection="1">
      <alignment horizontal="center" vertical="center"/>
    </xf>
    <xf numFmtId="1" fontId="5" fillId="0" borderId="172" xfId="5" applyNumberFormat="1" applyFont="1" applyFill="1" applyBorder="1" applyAlignment="1" applyProtection="1">
      <alignment horizontal="center" vertical="center"/>
    </xf>
    <xf numFmtId="1" fontId="22" fillId="27" borderId="153" xfId="5" applyNumberFormat="1" applyFont="1" applyFill="1" applyBorder="1" applyAlignment="1" applyProtection="1">
      <alignment horizontal="center" vertical="center" wrapText="1"/>
    </xf>
    <xf numFmtId="0" fontId="25" fillId="0" borderId="172" xfId="5" applyNumberFormat="1" applyFont="1" applyFill="1" applyBorder="1" applyAlignment="1" applyProtection="1">
      <alignment horizontal="left" vertical="center" wrapText="1"/>
    </xf>
    <xf numFmtId="0" fontId="25" fillId="0" borderId="106" xfId="5" applyNumberFormat="1" applyFont="1" applyFill="1" applyBorder="1" applyAlignment="1" applyProtection="1">
      <alignment horizontal="left" vertical="center" wrapText="1"/>
    </xf>
    <xf numFmtId="0" fontId="25" fillId="0" borderId="127" xfId="5" applyNumberFormat="1" applyFont="1" applyFill="1" applyBorder="1" applyAlignment="1" applyProtection="1">
      <alignment horizontal="left" vertical="center" wrapText="1"/>
    </xf>
    <xf numFmtId="1" fontId="22" fillId="27" borderId="154" xfId="5" applyNumberFormat="1" applyFont="1" applyFill="1" applyBorder="1" applyAlignment="1" applyProtection="1">
      <alignment horizontal="center" vertical="center" wrapText="1"/>
    </xf>
    <xf numFmtId="0" fontId="14" fillId="44" borderId="189" xfId="5" applyNumberFormat="1" applyFont="1" applyFill="1" applyBorder="1" applyAlignment="1" applyProtection="1">
      <alignment horizontal="center" vertical="center"/>
    </xf>
    <xf numFmtId="0" fontId="14" fillId="44" borderId="188" xfId="5" applyNumberFormat="1" applyFont="1" applyFill="1" applyBorder="1" applyAlignment="1" applyProtection="1">
      <alignment horizontal="center" vertical="center"/>
    </xf>
    <xf numFmtId="0" fontId="14" fillId="44" borderId="192" xfId="5" applyNumberFormat="1" applyFont="1" applyFill="1" applyBorder="1" applyAlignment="1" applyProtection="1">
      <alignment horizontal="center" vertical="center"/>
    </xf>
    <xf numFmtId="0" fontId="1" fillId="44" borderId="191" xfId="5" applyNumberFormat="1" applyFont="1" applyFill="1" applyBorder="1" applyAlignment="1" applyProtection="1">
      <alignment horizontal="center" vertical="center"/>
    </xf>
    <xf numFmtId="0" fontId="1" fillId="44" borderId="189" xfId="5" applyNumberFormat="1" applyFont="1" applyFill="1" applyBorder="1" applyAlignment="1" applyProtection="1">
      <alignment horizontal="center" vertical="center"/>
    </xf>
    <xf numFmtId="0" fontId="1" fillId="44" borderId="188" xfId="5" applyNumberFormat="1" applyFont="1" applyFill="1" applyBorder="1" applyAlignment="1" applyProtection="1">
      <alignment horizontal="center" vertical="center"/>
    </xf>
    <xf numFmtId="0" fontId="1" fillId="44" borderId="192" xfId="5" applyNumberFormat="1" applyFont="1" applyFill="1" applyBorder="1" applyAlignment="1" applyProtection="1">
      <alignment horizontal="center" vertical="center"/>
    </xf>
    <xf numFmtId="0" fontId="14" fillId="44" borderId="68" xfId="5" applyNumberFormat="1" applyFont="1" applyFill="1" applyBorder="1" applyAlignment="1" applyProtection="1">
      <alignment horizontal="center" vertical="center"/>
    </xf>
    <xf numFmtId="0" fontId="14" fillId="44" borderId="146" xfId="5" applyNumberFormat="1" applyFont="1" applyFill="1" applyBorder="1" applyAlignment="1" applyProtection="1">
      <alignment horizontal="center" vertical="center"/>
    </xf>
    <xf numFmtId="0" fontId="14" fillId="44" borderId="148" xfId="5" applyNumberFormat="1" applyFont="1" applyFill="1" applyBorder="1" applyAlignment="1" applyProtection="1">
      <alignment horizontal="center" vertical="center"/>
    </xf>
    <xf numFmtId="0" fontId="14" fillId="44" borderId="188" xfId="5" applyNumberFormat="1" applyFont="1" applyFill="1" applyBorder="1" applyAlignment="1" applyProtection="1">
      <alignment horizontal="left" vertical="distributed" wrapText="1"/>
    </xf>
    <xf numFmtId="0" fontId="14" fillId="44" borderId="189" xfId="5" applyNumberFormat="1" applyFont="1" applyFill="1" applyBorder="1" applyAlignment="1" applyProtection="1">
      <alignment horizontal="left" vertical="distributed" wrapText="1"/>
    </xf>
    <xf numFmtId="0" fontId="14" fillId="44" borderId="190" xfId="5" applyNumberFormat="1" applyFont="1" applyFill="1" applyBorder="1" applyAlignment="1" applyProtection="1">
      <alignment horizontal="left" vertical="distributed" wrapText="1"/>
    </xf>
    <xf numFmtId="1" fontId="1" fillId="44" borderId="191" xfId="5" applyNumberFormat="1" applyFont="1" applyFill="1" applyBorder="1" applyAlignment="1" applyProtection="1">
      <alignment horizontal="center" vertical="center"/>
    </xf>
    <xf numFmtId="1" fontId="1" fillId="44" borderId="189" xfId="5" applyNumberFormat="1" applyFont="1" applyFill="1" applyBorder="1" applyAlignment="1" applyProtection="1">
      <alignment horizontal="center" vertical="center"/>
    </xf>
    <xf numFmtId="1" fontId="1" fillId="44" borderId="192" xfId="5" applyNumberFormat="1" applyFont="1" applyFill="1" applyBorder="1" applyAlignment="1" applyProtection="1">
      <alignment horizontal="center" vertical="center"/>
    </xf>
    <xf numFmtId="0" fontId="1" fillId="44" borderId="190" xfId="5" applyNumberFormat="1" applyFont="1" applyFill="1" applyBorder="1" applyAlignment="1" applyProtection="1">
      <alignment horizontal="center" vertical="center"/>
    </xf>
    <xf numFmtId="0" fontId="1" fillId="44" borderId="68" xfId="5" applyNumberFormat="1" applyFont="1" applyFill="1" applyBorder="1" applyAlignment="1" applyProtection="1">
      <alignment horizontal="center" vertical="center"/>
    </xf>
    <xf numFmtId="0" fontId="1" fillId="44" borderId="146" xfId="5" applyNumberFormat="1" applyFont="1" applyFill="1" applyBorder="1" applyAlignment="1" applyProtection="1">
      <alignment horizontal="center" vertical="center"/>
    </xf>
    <xf numFmtId="0" fontId="1" fillId="44" borderId="148" xfId="5" applyNumberFormat="1" applyFont="1" applyFill="1" applyBorder="1" applyAlignment="1" applyProtection="1">
      <alignment horizontal="center" vertical="center"/>
    </xf>
    <xf numFmtId="1" fontId="1" fillId="0" borderId="107" xfId="5" applyNumberFormat="1" applyFont="1" applyFill="1" applyBorder="1" applyAlignment="1" applyProtection="1">
      <alignment horizontal="center" vertical="center"/>
    </xf>
    <xf numFmtId="1" fontId="1" fillId="0" borderId="108" xfId="5" applyNumberFormat="1" applyFont="1" applyFill="1" applyBorder="1" applyAlignment="1" applyProtection="1">
      <alignment horizontal="center" vertical="center"/>
    </xf>
    <xf numFmtId="1" fontId="1" fillId="0" borderId="115" xfId="5" applyNumberFormat="1" applyFont="1" applyFill="1" applyBorder="1" applyAlignment="1" applyProtection="1">
      <alignment horizontal="center" vertical="center"/>
    </xf>
    <xf numFmtId="1" fontId="1" fillId="0" borderId="109" xfId="5" applyNumberFormat="1" applyFont="1" applyFill="1" applyBorder="1" applyAlignment="1" applyProtection="1">
      <alignment horizontal="center" vertical="center"/>
    </xf>
    <xf numFmtId="1" fontId="1" fillId="0" borderId="110" xfId="5" applyNumberFormat="1" applyFont="1" applyFill="1" applyBorder="1" applyAlignment="1" applyProtection="1">
      <alignment horizontal="center" vertical="center"/>
    </xf>
    <xf numFmtId="0" fontId="14" fillId="44" borderId="146" xfId="5" applyNumberFormat="1" applyFont="1" applyFill="1" applyBorder="1" applyAlignment="1" applyProtection="1">
      <alignment horizontal="left" vertical="distributed" wrapText="1"/>
    </xf>
    <xf numFmtId="0" fontId="14" fillId="44" borderId="68" xfId="5" applyNumberFormat="1" applyFont="1" applyFill="1" applyBorder="1" applyAlignment="1" applyProtection="1">
      <alignment horizontal="left" vertical="distributed" wrapText="1"/>
    </xf>
    <xf numFmtId="0" fontId="14" fillId="44" borderId="147" xfId="5" applyNumberFormat="1" applyFont="1" applyFill="1" applyBorder="1" applyAlignment="1" applyProtection="1">
      <alignment horizontal="left" vertical="distributed" wrapText="1"/>
    </xf>
    <xf numFmtId="1" fontId="1" fillId="44" borderId="149" xfId="5" applyNumberFormat="1" applyFont="1" applyFill="1" applyBorder="1" applyAlignment="1" applyProtection="1">
      <alignment horizontal="center" vertical="center"/>
    </xf>
    <xf numFmtId="1" fontId="1" fillId="44" borderId="68" xfId="5" applyNumberFormat="1" applyFont="1" applyFill="1" applyBorder="1" applyAlignment="1" applyProtection="1">
      <alignment horizontal="center" vertical="center"/>
    </xf>
    <xf numFmtId="1" fontId="1" fillId="44" borderId="148" xfId="5" applyNumberFormat="1" applyFont="1" applyFill="1" applyBorder="1" applyAlignment="1" applyProtection="1">
      <alignment horizontal="center" vertical="center"/>
    </xf>
    <xf numFmtId="0" fontId="1" fillId="44" borderId="149" xfId="5" applyNumberFormat="1" applyFont="1" applyFill="1" applyBorder="1" applyAlignment="1" applyProtection="1">
      <alignment horizontal="center" vertical="center"/>
    </xf>
    <xf numFmtId="0" fontId="1" fillId="44" borderId="147" xfId="5" applyNumberFormat="1" applyFont="1" applyFill="1" applyBorder="1" applyAlignment="1" applyProtection="1">
      <alignment horizontal="center" vertical="center"/>
    </xf>
    <xf numFmtId="1" fontId="1" fillId="0" borderId="193" xfId="5" applyNumberFormat="1" applyFont="1" applyFill="1" applyBorder="1" applyAlignment="1" applyProtection="1">
      <alignment horizontal="center" vertical="center"/>
    </xf>
    <xf numFmtId="1" fontId="1" fillId="0" borderId="194" xfId="5" applyNumberFormat="1" applyFont="1" applyFill="1" applyBorder="1" applyAlignment="1" applyProtection="1">
      <alignment horizontal="center" vertical="center"/>
    </xf>
    <xf numFmtId="1" fontId="1" fillId="0" borderId="195" xfId="5" applyNumberFormat="1" applyFont="1" applyFill="1" applyBorder="1" applyAlignment="1" applyProtection="1">
      <alignment horizontal="center" vertical="center"/>
    </xf>
    <xf numFmtId="0" fontId="14" fillId="0" borderId="109" xfId="5" applyNumberFormat="1" applyFont="1" applyFill="1" applyBorder="1" applyAlignment="1" applyProtection="1">
      <alignment horizontal="left" vertical="center" wrapText="1"/>
    </xf>
    <xf numFmtId="0" fontId="14" fillId="0" borderId="108" xfId="5" applyNumberFormat="1" applyFont="1" applyFill="1" applyBorder="1" applyAlignment="1" applyProtection="1">
      <alignment horizontal="left" vertical="center" wrapText="1"/>
    </xf>
    <xf numFmtId="0" fontId="14" fillId="0" borderId="115" xfId="5" applyNumberFormat="1" applyFont="1" applyFill="1" applyBorder="1" applyAlignment="1" applyProtection="1">
      <alignment horizontal="left" vertical="center" wrapText="1"/>
    </xf>
    <xf numFmtId="1" fontId="135" fillId="0" borderId="173" xfId="5" applyNumberFormat="1" applyFont="1" applyFill="1" applyBorder="1" applyAlignment="1" applyProtection="1">
      <alignment horizontal="center" vertical="center"/>
    </xf>
    <xf numFmtId="1" fontId="135" fillId="0" borderId="169" xfId="5" applyNumberFormat="1" applyFont="1" applyFill="1" applyBorder="1" applyAlignment="1" applyProtection="1">
      <alignment horizontal="center" vertical="center"/>
    </xf>
    <xf numFmtId="1" fontId="135" fillId="0" borderId="194" xfId="5" applyNumberFormat="1" applyFont="1" applyFill="1" applyBorder="1" applyAlignment="1" applyProtection="1">
      <alignment horizontal="center" vertical="center"/>
    </xf>
    <xf numFmtId="0" fontId="1" fillId="28" borderId="194" xfId="5" applyNumberFormat="1" applyFont="1" applyFill="1" applyBorder="1" applyAlignment="1" applyProtection="1">
      <alignment horizontal="center" vertical="center"/>
    </xf>
    <xf numFmtId="0" fontId="1" fillId="28" borderId="195" xfId="5" applyNumberFormat="1" applyFont="1" applyFill="1" applyBorder="1" applyAlignment="1" applyProtection="1">
      <alignment horizontal="center" vertical="center"/>
    </xf>
    <xf numFmtId="0" fontId="1" fillId="28" borderId="169" xfId="5" applyNumberFormat="1" applyFont="1" applyFill="1" applyBorder="1" applyAlignment="1" applyProtection="1">
      <alignment horizontal="center" vertical="center"/>
    </xf>
    <xf numFmtId="0" fontId="1" fillId="28" borderId="170" xfId="5" applyNumberFormat="1" applyFont="1" applyFill="1" applyBorder="1" applyAlignment="1" applyProtection="1">
      <alignment horizontal="center" vertical="center"/>
    </xf>
    <xf numFmtId="0" fontId="1" fillId="0" borderId="173" xfId="5" applyNumberFormat="1" applyFont="1" applyFill="1" applyBorder="1" applyAlignment="1" applyProtection="1">
      <alignment horizontal="center" vertical="center"/>
    </xf>
    <xf numFmtId="0" fontId="1" fillId="0" borderId="169" xfId="5" applyNumberFormat="1" applyFont="1" applyFill="1" applyBorder="1" applyAlignment="1" applyProtection="1">
      <alignment horizontal="center" vertical="center"/>
    </xf>
    <xf numFmtId="0" fontId="1" fillId="0" borderId="170" xfId="5" applyNumberFormat="1" applyFont="1" applyFill="1" applyBorder="1" applyAlignment="1" applyProtection="1">
      <alignment horizontal="center" vertical="center"/>
    </xf>
    <xf numFmtId="0" fontId="14" fillId="32" borderId="72" xfId="5" applyNumberFormat="1" applyFont="1" applyFill="1" applyBorder="1" applyAlignment="1" applyProtection="1">
      <alignment horizontal="left" vertical="center" wrapText="1"/>
    </xf>
    <xf numFmtId="0" fontId="14" fillId="32" borderId="73" xfId="5" applyNumberFormat="1" applyFont="1" applyFill="1" applyBorder="1" applyAlignment="1" applyProtection="1">
      <alignment horizontal="left" vertical="center" wrapText="1"/>
    </xf>
    <xf numFmtId="0" fontId="135" fillId="0" borderId="169" xfId="5" applyNumberFormat="1" applyFont="1" applyFill="1" applyBorder="1" applyAlignment="1" applyProtection="1">
      <alignment horizontal="center" vertical="center"/>
    </xf>
    <xf numFmtId="0" fontId="14" fillId="0" borderId="172" xfId="5" applyFont="1" applyFill="1" applyBorder="1" applyAlignment="1">
      <alignment horizontal="left" vertical="distributed" wrapText="1"/>
    </xf>
    <xf numFmtId="0" fontId="14" fillId="0" borderId="106" xfId="5" applyFont="1" applyFill="1" applyBorder="1" applyAlignment="1">
      <alignment horizontal="left" vertical="distributed" wrapText="1"/>
    </xf>
    <xf numFmtId="0" fontId="14" fillId="0" borderId="127" xfId="5" applyFont="1" applyFill="1" applyBorder="1" applyAlignment="1">
      <alignment horizontal="left" vertical="distributed" wrapText="1"/>
    </xf>
    <xf numFmtId="1" fontId="1" fillId="0" borderId="173" xfId="5" applyNumberFormat="1" applyFont="1" applyFill="1" applyBorder="1" applyAlignment="1" applyProtection="1">
      <alignment horizontal="center" vertical="center"/>
    </xf>
    <xf numFmtId="1" fontId="1" fillId="0" borderId="169" xfId="5" applyNumberFormat="1" applyFont="1" applyFill="1" applyBorder="1" applyAlignment="1" applyProtection="1">
      <alignment horizontal="center" vertical="center"/>
    </xf>
    <xf numFmtId="1" fontId="1" fillId="0" borderId="170" xfId="5" applyNumberFormat="1" applyFont="1" applyFill="1" applyBorder="1" applyAlignment="1" applyProtection="1">
      <alignment horizontal="center" vertical="center"/>
    </xf>
    <xf numFmtId="1" fontId="1" fillId="0" borderId="73" xfId="5" applyNumberFormat="1" applyFont="1" applyFill="1" applyBorder="1" applyAlignment="1" applyProtection="1">
      <alignment horizontal="center" vertical="center"/>
    </xf>
    <xf numFmtId="1" fontId="1" fillId="0" borderId="139" xfId="5" applyNumberFormat="1" applyFont="1" applyFill="1" applyBorder="1" applyAlignment="1" applyProtection="1">
      <alignment horizontal="center" vertical="center"/>
    </xf>
    <xf numFmtId="1" fontId="1" fillId="0" borderId="155" xfId="5" applyNumberFormat="1" applyFont="1" applyFill="1" applyBorder="1" applyAlignment="1" applyProtection="1">
      <alignment horizontal="center" vertical="center"/>
    </xf>
    <xf numFmtId="1" fontId="1" fillId="0" borderId="74" xfId="5" applyNumberFormat="1" applyFont="1" applyFill="1" applyBorder="1" applyAlignment="1" applyProtection="1">
      <alignment horizontal="center" vertical="center"/>
    </xf>
    <xf numFmtId="0" fontId="14" fillId="0" borderId="172" xfId="5" applyNumberFormat="1" applyFont="1" applyFill="1" applyBorder="1" applyAlignment="1" applyProtection="1">
      <alignment horizontal="left" vertical="center" wrapText="1"/>
    </xf>
    <xf numFmtId="0" fontId="14" fillId="0" borderId="106" xfId="5" applyNumberFormat="1" applyFont="1" applyFill="1" applyBorder="1" applyAlignment="1" applyProtection="1">
      <alignment horizontal="left" vertical="center" wrapText="1"/>
    </xf>
    <xf numFmtId="0" fontId="14" fillId="0" borderId="127" xfId="5" applyNumberFormat="1" applyFont="1" applyFill="1" applyBorder="1" applyAlignment="1" applyProtection="1">
      <alignment horizontal="left" vertical="center" wrapText="1"/>
    </xf>
    <xf numFmtId="1" fontId="1" fillId="28" borderId="7" xfId="5" applyNumberFormat="1" applyFont="1" applyFill="1" applyBorder="1" applyAlignment="1" applyProtection="1">
      <alignment horizontal="center" vertical="center"/>
    </xf>
    <xf numFmtId="1" fontId="1" fillId="28" borderId="128" xfId="5" applyNumberFormat="1" applyFont="1" applyFill="1" applyBorder="1" applyAlignment="1" applyProtection="1">
      <alignment horizontal="center" vertical="center"/>
    </xf>
    <xf numFmtId="1" fontId="1" fillId="0" borderId="50" xfId="5" applyNumberFormat="1" applyFont="1" applyFill="1" applyBorder="1" applyAlignment="1" applyProtection="1">
      <alignment horizontal="center" vertical="center"/>
    </xf>
    <xf numFmtId="1" fontId="1" fillId="0" borderId="7" xfId="5" applyNumberFormat="1" applyFont="1" applyFill="1" applyBorder="1" applyAlignment="1" applyProtection="1">
      <alignment horizontal="center" vertical="center"/>
    </xf>
    <xf numFmtId="1" fontId="1" fillId="0" borderId="128" xfId="5" applyNumberFormat="1" applyFont="1" applyFill="1" applyBorder="1" applyAlignment="1" applyProtection="1">
      <alignment horizontal="center" vertical="center"/>
    </xf>
    <xf numFmtId="0" fontId="14" fillId="0" borderId="70" xfId="5" applyNumberFormat="1" applyFont="1" applyFill="1" applyBorder="1" applyAlignment="1" applyProtection="1">
      <alignment horizontal="left" vertical="center" wrapText="1"/>
    </xf>
    <xf numFmtId="0" fontId="14" fillId="0" borderId="0" xfId="5" applyNumberFormat="1" applyFont="1" applyFill="1" applyBorder="1" applyAlignment="1" applyProtection="1">
      <alignment horizontal="left" vertical="center" wrapText="1"/>
    </xf>
    <xf numFmtId="0" fontId="14" fillId="0" borderId="71" xfId="5" applyNumberFormat="1" applyFont="1" applyFill="1" applyBorder="1" applyAlignment="1" applyProtection="1">
      <alignment horizontal="left" vertical="center" wrapText="1"/>
    </xf>
    <xf numFmtId="1" fontId="1" fillId="21" borderId="155" xfId="5" applyNumberFormat="1" applyFont="1" applyFill="1" applyBorder="1" applyAlignment="1" applyProtection="1">
      <alignment horizontal="center" vertical="center"/>
    </xf>
    <xf numFmtId="1" fontId="1" fillId="21" borderId="73" xfId="5" applyNumberFormat="1" applyFont="1" applyFill="1" applyBorder="1" applyAlignment="1" applyProtection="1">
      <alignment horizontal="center" vertical="center"/>
    </xf>
    <xf numFmtId="1" fontId="1" fillId="21" borderId="139" xfId="5" applyNumberFormat="1" applyFont="1" applyFill="1" applyBorder="1" applyAlignment="1" applyProtection="1">
      <alignment horizontal="center" vertical="center"/>
    </xf>
    <xf numFmtId="1" fontId="22" fillId="27" borderId="220" xfId="5" applyNumberFormat="1" applyFont="1" applyFill="1" applyBorder="1" applyAlignment="1" applyProtection="1">
      <alignment horizontal="center" vertical="center" wrapText="1"/>
    </xf>
    <xf numFmtId="0" fontId="22" fillId="27" borderId="216" xfId="5" applyNumberFormat="1" applyFont="1" applyFill="1" applyBorder="1" applyAlignment="1" applyProtection="1">
      <alignment horizontal="center" vertical="center" wrapText="1"/>
    </xf>
    <xf numFmtId="1" fontId="22" fillId="27" borderId="215" xfId="5" applyNumberFormat="1" applyFont="1" applyFill="1" applyBorder="1" applyAlignment="1" applyProtection="1">
      <alignment horizontal="center" vertical="center" wrapText="1"/>
    </xf>
    <xf numFmtId="0" fontId="22" fillId="27" borderId="221" xfId="5" applyNumberFormat="1" applyFont="1" applyFill="1" applyBorder="1" applyAlignment="1" applyProtection="1">
      <alignment horizontal="center" vertical="center" wrapText="1"/>
    </xf>
    <xf numFmtId="1" fontId="15" fillId="12" borderId="106" xfId="5" applyNumberFormat="1" applyFont="1" applyFill="1" applyBorder="1" applyAlignment="1" applyProtection="1">
      <alignment horizontal="center" vertical="center"/>
    </xf>
    <xf numFmtId="1" fontId="15" fillId="12" borderId="174" xfId="5" applyNumberFormat="1" applyFont="1" applyFill="1" applyBorder="1" applyAlignment="1" applyProtection="1">
      <alignment horizontal="center" vertical="center"/>
    </xf>
    <xf numFmtId="0" fontId="22" fillId="27" borderId="215" xfId="5" applyNumberFormat="1" applyFont="1" applyFill="1" applyBorder="1" applyAlignment="1" applyProtection="1">
      <alignment horizontal="center" vertical="center" wrapText="1"/>
    </xf>
    <xf numFmtId="1" fontId="22" fillId="27" borderId="214" xfId="5" applyNumberFormat="1" applyFont="1" applyFill="1" applyBorder="1" applyAlignment="1" applyProtection="1">
      <alignment horizontal="center" vertical="center" wrapText="1"/>
    </xf>
    <xf numFmtId="0" fontId="22" fillId="27" borderId="217" xfId="5" applyNumberFormat="1" applyFont="1" applyFill="1" applyBorder="1" applyAlignment="1" applyProtection="1">
      <alignment horizontal="center" vertical="center" wrapText="1"/>
    </xf>
    <xf numFmtId="1" fontId="22" fillId="27" borderId="217" xfId="5" applyNumberFormat="1" applyFont="1" applyFill="1" applyBorder="1" applyAlignment="1" applyProtection="1">
      <alignment horizontal="center" vertical="center" wrapText="1"/>
    </xf>
    <xf numFmtId="0" fontId="22" fillId="27" borderId="218" xfId="5" applyNumberFormat="1" applyFont="1" applyFill="1" applyBorder="1" applyAlignment="1" applyProtection="1">
      <alignment horizontal="center" vertical="center" wrapText="1"/>
    </xf>
    <xf numFmtId="1" fontId="15" fillId="12" borderId="180" xfId="5" applyNumberFormat="1" applyFont="1" applyFill="1" applyBorder="1" applyAlignment="1" applyProtection="1">
      <alignment horizontal="center" vertical="center"/>
    </xf>
    <xf numFmtId="1" fontId="15" fillId="12" borderId="181" xfId="5" applyNumberFormat="1" applyFont="1" applyFill="1" applyBorder="1" applyAlignment="1" applyProtection="1">
      <alignment horizontal="center" vertical="center"/>
    </xf>
    <xf numFmtId="1" fontId="15" fillId="12" borderId="179" xfId="5" applyNumberFormat="1" applyFont="1" applyFill="1" applyBorder="1" applyAlignment="1" applyProtection="1">
      <alignment horizontal="center" vertical="center"/>
    </xf>
    <xf numFmtId="0" fontId="18" fillId="12" borderId="172" xfId="5" applyNumberFormat="1" applyFont="1" applyFill="1" applyBorder="1" applyAlignment="1" applyProtection="1">
      <alignment horizontal="left" vertical="distributed" wrapText="1"/>
    </xf>
    <xf numFmtId="0" fontId="18" fillId="12" borderId="106" xfId="5" applyNumberFormat="1" applyFont="1" applyFill="1" applyBorder="1" applyAlignment="1" applyProtection="1">
      <alignment horizontal="left" vertical="distributed" wrapText="1"/>
    </xf>
    <xf numFmtId="0" fontId="18" fillId="12" borderId="127" xfId="5" applyNumberFormat="1" applyFont="1" applyFill="1" applyBorder="1" applyAlignment="1" applyProtection="1">
      <alignment horizontal="left" vertical="distributed" wrapText="1"/>
    </xf>
    <xf numFmtId="1" fontId="15" fillId="12" borderId="171" xfId="5" applyNumberFormat="1" applyFont="1" applyFill="1" applyBorder="1" applyAlignment="1" applyProtection="1">
      <alignment horizontal="center" vertical="center"/>
    </xf>
    <xf numFmtId="1" fontId="15" fillId="12" borderId="127" xfId="5" applyNumberFormat="1" applyFont="1" applyFill="1" applyBorder="1" applyAlignment="1" applyProtection="1">
      <alignment horizontal="center" vertical="center"/>
    </xf>
    <xf numFmtId="0" fontId="1" fillId="0" borderId="172" xfId="5" applyNumberFormat="1" applyFont="1" applyFill="1" applyBorder="1" applyAlignment="1" applyProtection="1"/>
    <xf numFmtId="0" fontId="1" fillId="0" borderId="106" xfId="5" applyNumberFormat="1" applyFont="1" applyFill="1" applyBorder="1" applyAlignment="1" applyProtection="1"/>
    <xf numFmtId="0" fontId="1" fillId="0" borderId="127" xfId="5" applyNumberFormat="1" applyFont="1" applyFill="1" applyBorder="1" applyAlignment="1" applyProtection="1"/>
    <xf numFmtId="0" fontId="135" fillId="0" borderId="109" xfId="5" applyNumberFormat="1" applyFont="1" applyFill="1" applyBorder="1" applyAlignment="1" applyProtection="1">
      <alignment horizontal="center" vertical="center"/>
    </xf>
    <xf numFmtId="0" fontId="135" fillId="0" borderId="108" xfId="5" applyNumberFormat="1" applyFont="1" applyFill="1" applyBorder="1" applyAlignment="1" applyProtection="1">
      <alignment horizontal="center" vertical="center"/>
    </xf>
    <xf numFmtId="0" fontId="135" fillId="0" borderId="115" xfId="5" applyNumberFormat="1" applyFont="1" applyFill="1" applyBorder="1" applyAlignment="1" applyProtection="1">
      <alignment horizontal="center" vertical="center"/>
    </xf>
    <xf numFmtId="0" fontId="20" fillId="0" borderId="108" xfId="5" applyNumberFormat="1" applyFont="1" applyFill="1" applyBorder="1" applyAlignment="1" applyProtection="1">
      <alignment horizontal="center"/>
    </xf>
    <xf numFmtId="0" fontId="20" fillId="0" borderId="110" xfId="5" applyNumberFormat="1" applyFont="1" applyFill="1" applyBorder="1" applyAlignment="1" applyProtection="1">
      <alignment horizontal="center"/>
    </xf>
    <xf numFmtId="0" fontId="14" fillId="0" borderId="172" xfId="5" applyNumberFormat="1" applyFont="1" applyFill="1" applyBorder="1" applyAlignment="1" applyProtection="1">
      <alignment horizontal="left" vertical="distributed" wrapText="1"/>
    </xf>
    <xf numFmtId="0" fontId="14" fillId="0" borderId="106" xfId="5" applyNumberFormat="1" applyFont="1" applyFill="1" applyBorder="1" applyAlignment="1" applyProtection="1">
      <alignment horizontal="left" vertical="distributed" wrapText="1"/>
    </xf>
    <xf numFmtId="0" fontId="14" fillId="0" borderId="127" xfId="5" applyNumberFormat="1" applyFont="1" applyFill="1" applyBorder="1" applyAlignment="1" applyProtection="1">
      <alignment horizontal="left" vertical="distributed" wrapText="1"/>
    </xf>
    <xf numFmtId="0" fontId="14" fillId="0" borderId="109" xfId="5" applyNumberFormat="1" applyFont="1" applyFill="1" applyBorder="1" applyAlignment="1" applyProtection="1">
      <alignment horizontal="left" vertical="distributed" wrapText="1"/>
    </xf>
    <xf numFmtId="0" fontId="14" fillId="0" borderId="108" xfId="5" applyNumberFormat="1" applyFont="1" applyFill="1" applyBorder="1" applyAlignment="1" applyProtection="1">
      <alignment horizontal="left" vertical="distributed" wrapText="1"/>
    </xf>
    <xf numFmtId="0" fontId="14" fillId="0" borderId="115" xfId="5" applyNumberFormat="1" applyFont="1" applyFill="1" applyBorder="1" applyAlignment="1" applyProtection="1">
      <alignment horizontal="left" vertical="distributed" wrapText="1"/>
    </xf>
    <xf numFmtId="1" fontId="135" fillId="0" borderId="108" xfId="5" applyNumberFormat="1" applyFont="1" applyFill="1" applyBorder="1" applyAlignment="1" applyProtection="1">
      <alignment horizontal="center" vertical="center"/>
    </xf>
    <xf numFmtId="1" fontId="135" fillId="0" borderId="115" xfId="5" applyNumberFormat="1" applyFont="1" applyFill="1" applyBorder="1" applyAlignment="1" applyProtection="1">
      <alignment horizontal="center" vertical="center"/>
    </xf>
    <xf numFmtId="0" fontId="1" fillId="0" borderId="106" xfId="5" applyNumberFormat="1" applyFont="1" applyFill="1" applyBorder="1" applyAlignment="1" applyProtection="1">
      <alignment horizontal="center"/>
    </xf>
    <xf numFmtId="0" fontId="1" fillId="0" borderId="174" xfId="5" applyNumberFormat="1" applyFont="1" applyFill="1" applyBorder="1" applyAlignment="1" applyProtection="1">
      <alignment horizontal="center"/>
    </xf>
    <xf numFmtId="0" fontId="1" fillId="10" borderId="106" xfId="5" applyNumberFormat="1" applyFont="1" applyFill="1" applyBorder="1" applyAlignment="1" applyProtection="1">
      <alignment horizontal="center" vertical="center"/>
    </xf>
    <xf numFmtId="0" fontId="14" fillId="0" borderId="172" xfId="5" applyNumberFormat="1" applyFont="1" applyFill="1" applyBorder="1" applyAlignment="1" applyProtection="1">
      <alignment horizontal="left" vertical="center"/>
    </xf>
    <xf numFmtId="0" fontId="14" fillId="0" borderId="106" xfId="5" applyNumberFormat="1" applyFont="1" applyFill="1" applyBorder="1" applyAlignment="1" applyProtection="1">
      <alignment horizontal="left" vertical="center"/>
    </xf>
    <xf numFmtId="0" fontId="14" fillId="0" borderId="127" xfId="5" applyNumberFormat="1" applyFont="1" applyFill="1" applyBorder="1" applyAlignment="1" applyProtection="1">
      <alignment horizontal="left" vertical="center"/>
    </xf>
    <xf numFmtId="1" fontId="14" fillId="0" borderId="171" xfId="5" applyNumberFormat="1" applyFont="1" applyFill="1" applyBorder="1" applyAlignment="1" applyProtection="1">
      <alignment horizontal="center" vertical="center" wrapText="1"/>
    </xf>
    <xf numFmtId="1" fontId="14" fillId="0" borderId="106" xfId="5" applyNumberFormat="1" applyFont="1" applyFill="1" applyBorder="1" applyAlignment="1" applyProtection="1">
      <alignment horizontal="center" vertical="center" wrapText="1"/>
    </xf>
    <xf numFmtId="1" fontId="14" fillId="0" borderId="127" xfId="5" applyNumberFormat="1" applyFont="1" applyFill="1" applyBorder="1" applyAlignment="1" applyProtection="1">
      <alignment horizontal="center" vertical="center" wrapText="1"/>
    </xf>
    <xf numFmtId="1" fontId="1" fillId="0" borderId="127" xfId="5" applyNumberFormat="1" applyFont="1" applyFill="1" applyBorder="1" applyAlignment="1" applyProtection="1">
      <alignment horizontal="center" vertical="center"/>
    </xf>
    <xf numFmtId="0" fontId="25" fillId="12" borderId="172" xfId="5" applyNumberFormat="1" applyFont="1" applyFill="1" applyBorder="1" applyAlignment="1" applyProtection="1">
      <alignment horizontal="left" vertical="distributed" wrapText="1"/>
    </xf>
    <xf numFmtId="0" fontId="25" fillId="12" borderId="106" xfId="5" applyNumberFormat="1" applyFont="1" applyFill="1" applyBorder="1" applyAlignment="1" applyProtection="1">
      <alignment horizontal="left" vertical="distributed" wrapText="1"/>
    </xf>
    <xf numFmtId="0" fontId="25" fillId="12" borderId="127" xfId="5" applyNumberFormat="1" applyFont="1" applyFill="1" applyBorder="1" applyAlignment="1" applyProtection="1">
      <alignment horizontal="left" vertical="distributed" wrapText="1"/>
    </xf>
    <xf numFmtId="1" fontId="15" fillId="12" borderId="173" xfId="5" applyNumberFormat="1" applyFont="1" applyFill="1" applyBorder="1" applyAlignment="1" applyProtection="1">
      <alignment horizontal="center" vertical="center"/>
    </xf>
    <xf numFmtId="1" fontId="15" fillId="12" borderId="169" xfId="5" applyNumberFormat="1" applyFont="1" applyFill="1" applyBorder="1" applyAlignment="1" applyProtection="1">
      <alignment horizontal="center" vertical="center"/>
    </xf>
    <xf numFmtId="1" fontId="15" fillId="12" borderId="170" xfId="5" applyNumberFormat="1" applyFont="1" applyFill="1" applyBorder="1" applyAlignment="1" applyProtection="1">
      <alignment horizontal="center" vertical="center"/>
    </xf>
    <xf numFmtId="1" fontId="135" fillId="0" borderId="174" xfId="5" applyNumberFormat="1" applyFont="1" applyFill="1" applyBorder="1" applyAlignment="1" applyProtection="1">
      <alignment horizontal="center" vertical="center"/>
    </xf>
    <xf numFmtId="0" fontId="135" fillId="21" borderId="171" xfId="5" applyNumberFormat="1" applyFont="1" applyFill="1" applyBorder="1" applyAlignment="1" applyProtection="1">
      <alignment horizontal="center" vertical="center"/>
    </xf>
    <xf numFmtId="0" fontId="135" fillId="21" borderId="106" xfId="5" applyNumberFormat="1" applyFont="1" applyFill="1" applyBorder="1" applyAlignment="1" applyProtection="1">
      <alignment horizontal="center" vertical="center"/>
    </xf>
    <xf numFmtId="0" fontId="135" fillId="21" borderId="174" xfId="5" applyNumberFormat="1" applyFont="1" applyFill="1" applyBorder="1" applyAlignment="1" applyProtection="1">
      <alignment horizontal="center" vertical="center"/>
    </xf>
    <xf numFmtId="0" fontId="1" fillId="32" borderId="106" xfId="5" applyNumberFormat="1" applyFont="1" applyFill="1" applyBorder="1" applyAlignment="1" applyProtection="1">
      <alignment horizontal="center" vertical="center"/>
    </xf>
    <xf numFmtId="0" fontId="1" fillId="32" borderId="174" xfId="5" applyNumberFormat="1" applyFont="1" applyFill="1" applyBorder="1" applyAlignment="1" applyProtection="1">
      <alignment horizontal="center" vertical="center"/>
    </xf>
    <xf numFmtId="0" fontId="20" fillId="0" borderId="106" xfId="5" applyNumberFormat="1" applyFont="1" applyFill="1" applyBorder="1" applyAlignment="1" applyProtection="1">
      <alignment horizontal="center"/>
    </xf>
    <xf numFmtId="0" fontId="20" fillId="0" borderId="174" xfId="5" applyNumberFormat="1" applyFont="1" applyFill="1" applyBorder="1" applyAlignment="1" applyProtection="1">
      <alignment horizontal="center"/>
    </xf>
    <xf numFmtId="1" fontId="44" fillId="0" borderId="171" xfId="5" applyNumberFormat="1" applyFont="1" applyFill="1" applyBorder="1" applyAlignment="1" applyProtection="1">
      <alignment horizontal="center" vertical="center"/>
    </xf>
    <xf numFmtId="1" fontId="44" fillId="0" borderId="106" xfId="5" applyNumberFormat="1" applyFont="1" applyFill="1" applyBorder="1" applyAlignment="1" applyProtection="1">
      <alignment horizontal="center" vertical="center"/>
    </xf>
    <xf numFmtId="1" fontId="44" fillId="0" borderId="174" xfId="5" applyNumberFormat="1" applyFont="1" applyFill="1" applyBorder="1" applyAlignment="1" applyProtection="1">
      <alignment horizontal="center" vertical="center"/>
    </xf>
    <xf numFmtId="0" fontId="20" fillId="0" borderId="172" xfId="5" applyNumberFormat="1" applyFont="1" applyFill="1" applyBorder="1" applyAlignment="1" applyProtection="1">
      <alignment horizontal="center"/>
    </xf>
    <xf numFmtId="1" fontId="15" fillId="22" borderId="106" xfId="5" applyNumberFormat="1" applyFont="1" applyFill="1" applyBorder="1" applyAlignment="1" applyProtection="1">
      <alignment horizontal="center" vertical="center"/>
    </xf>
    <xf numFmtId="1" fontId="15" fillId="22" borderId="174" xfId="5" applyNumberFormat="1" applyFont="1" applyFill="1" applyBorder="1" applyAlignment="1" applyProtection="1">
      <alignment horizontal="center" vertical="center"/>
    </xf>
    <xf numFmtId="1" fontId="15" fillId="22" borderId="171" xfId="5" applyNumberFormat="1" applyFont="1" applyFill="1" applyBorder="1" applyAlignment="1" applyProtection="1">
      <alignment horizontal="center" vertical="center"/>
    </xf>
    <xf numFmtId="1" fontId="15" fillId="22" borderId="127" xfId="5" applyNumberFormat="1" applyFont="1" applyFill="1" applyBorder="1" applyAlignment="1" applyProtection="1">
      <alignment horizontal="center" vertical="center"/>
    </xf>
    <xf numFmtId="0" fontId="1" fillId="14" borderId="75" xfId="5" applyNumberFormat="1" applyFont="1" applyFill="1" applyBorder="1" applyAlignment="1" applyProtection="1">
      <alignment horizontal="center"/>
    </xf>
    <xf numFmtId="0" fontId="1" fillId="14" borderId="82" xfId="5" applyNumberFormat="1" applyFont="1" applyFill="1" applyBorder="1" applyAlignment="1" applyProtection="1">
      <alignment horizontal="center"/>
    </xf>
    <xf numFmtId="0" fontId="1" fillId="14" borderId="85" xfId="5" applyNumberFormat="1" applyFont="1" applyFill="1" applyBorder="1" applyAlignment="1" applyProtection="1">
      <alignment horizontal="center"/>
    </xf>
    <xf numFmtId="0" fontId="25" fillId="22" borderId="172" xfId="5" applyNumberFormat="1" applyFont="1" applyFill="1" applyBorder="1" applyAlignment="1" applyProtection="1">
      <alignment horizontal="left" vertical="distributed" wrapText="1"/>
    </xf>
    <xf numFmtId="0" fontId="25" fillId="22" borderId="106" xfId="5" applyNumberFormat="1" applyFont="1" applyFill="1" applyBorder="1" applyAlignment="1" applyProtection="1">
      <alignment horizontal="left" vertical="distributed" wrapText="1"/>
    </xf>
    <xf numFmtId="0" fontId="25" fillId="22" borderId="127" xfId="5" applyNumberFormat="1" applyFont="1" applyFill="1" applyBorder="1" applyAlignment="1" applyProtection="1">
      <alignment horizontal="left" vertical="distributed" wrapText="1"/>
    </xf>
    <xf numFmtId="1" fontId="15" fillId="22" borderId="172" xfId="5" applyNumberFormat="1" applyFont="1" applyFill="1" applyBorder="1" applyAlignment="1" applyProtection="1">
      <alignment horizontal="center" vertical="center"/>
    </xf>
    <xf numFmtId="0" fontId="54" fillId="14" borderId="75" xfId="5" applyNumberFormat="1" applyFont="1" applyFill="1" applyBorder="1" applyAlignment="1" applyProtection="1">
      <alignment horizontal="center" vertical="center"/>
    </xf>
    <xf numFmtId="1" fontId="133" fillId="30" borderId="173" xfId="5" applyNumberFormat="1" applyFont="1" applyFill="1" applyBorder="1" applyAlignment="1" applyProtection="1">
      <alignment horizontal="center" vertical="center"/>
    </xf>
    <xf numFmtId="1" fontId="133" fillId="30" borderId="169" xfId="5" applyNumberFormat="1" applyFont="1" applyFill="1" applyBorder="1" applyAlignment="1" applyProtection="1">
      <alignment horizontal="center" vertical="center"/>
    </xf>
    <xf numFmtId="1" fontId="133" fillId="30" borderId="170" xfId="5" applyNumberFormat="1" applyFont="1" applyFill="1" applyBorder="1" applyAlignment="1" applyProtection="1">
      <alignment horizontal="center" vertical="center"/>
    </xf>
    <xf numFmtId="0" fontId="112" fillId="30" borderId="171" xfId="5" applyNumberFormat="1" applyFont="1" applyFill="1" applyBorder="1" applyAlignment="1" applyProtection="1">
      <alignment horizontal="center" vertical="center"/>
    </xf>
    <xf numFmtId="0" fontId="112" fillId="30" borderId="106" xfId="5" applyNumberFormat="1" applyFont="1" applyFill="1" applyBorder="1" applyAlignment="1" applyProtection="1">
      <alignment horizontal="center" vertical="center"/>
    </xf>
    <xf numFmtId="0" fontId="112" fillId="30" borderId="127" xfId="5" applyNumberFormat="1" applyFont="1" applyFill="1" applyBorder="1" applyAlignment="1" applyProtection="1">
      <alignment horizontal="center" vertical="center"/>
    </xf>
    <xf numFmtId="0" fontId="112" fillId="30" borderId="172" xfId="5" applyNumberFormat="1" applyFont="1" applyFill="1" applyBorder="1" applyAlignment="1" applyProtection="1">
      <alignment horizontal="center" vertical="center"/>
    </xf>
    <xf numFmtId="0" fontId="112" fillId="30" borderId="174" xfId="5" applyNumberFormat="1" applyFont="1" applyFill="1" applyBorder="1" applyAlignment="1" applyProtection="1">
      <alignment horizontal="center" vertical="center"/>
    </xf>
    <xf numFmtId="0" fontId="112" fillId="0" borderId="172" xfId="5" applyNumberFormat="1" applyFont="1" applyFill="1" applyBorder="1" applyAlignment="1" applyProtection="1">
      <alignment horizontal="center" vertical="center"/>
    </xf>
    <xf numFmtId="0" fontId="112" fillId="0" borderId="106" xfId="5" applyNumberFormat="1" applyFont="1" applyFill="1" applyBorder="1" applyAlignment="1" applyProtection="1">
      <alignment horizontal="center" vertical="center"/>
    </xf>
    <xf numFmtId="0" fontId="112" fillId="0" borderId="174" xfId="5" applyNumberFormat="1" applyFont="1" applyFill="1" applyBorder="1" applyAlignment="1" applyProtection="1">
      <alignment horizontal="center" vertical="center"/>
    </xf>
    <xf numFmtId="0" fontId="128" fillId="30" borderId="171" xfId="5" applyNumberFormat="1" applyFont="1" applyFill="1" applyBorder="1" applyAlignment="1" applyProtection="1">
      <alignment horizontal="right" vertical="center" wrapText="1"/>
    </xf>
    <xf numFmtId="0" fontId="128" fillId="30" borderId="106" xfId="5" applyNumberFormat="1" applyFont="1" applyFill="1" applyBorder="1" applyAlignment="1" applyProtection="1">
      <alignment horizontal="right" vertical="center" wrapText="1"/>
    </xf>
    <xf numFmtId="0" fontId="128" fillId="30" borderId="127" xfId="5" applyNumberFormat="1" applyFont="1" applyFill="1" applyBorder="1" applyAlignment="1" applyProtection="1">
      <alignment horizontal="right" vertical="center" wrapText="1"/>
    </xf>
    <xf numFmtId="1" fontId="133" fillId="30" borderId="171" xfId="5" applyNumberFormat="1" applyFont="1" applyFill="1" applyBorder="1" applyAlignment="1" applyProtection="1">
      <alignment horizontal="center" vertical="center"/>
    </xf>
    <xf numFmtId="1" fontId="133" fillId="30" borderId="106" xfId="5" applyNumberFormat="1" applyFont="1" applyFill="1" applyBorder="1" applyAlignment="1" applyProtection="1">
      <alignment horizontal="center" vertical="center"/>
    </xf>
    <xf numFmtId="1" fontId="133" fillId="30" borderId="172" xfId="5" applyNumberFormat="1" applyFont="1" applyFill="1" applyBorder="1" applyAlignment="1" applyProtection="1">
      <alignment horizontal="center" vertical="center"/>
    </xf>
    <xf numFmtId="0" fontId="112" fillId="0" borderId="169" xfId="5" applyNumberFormat="1" applyFont="1" applyFill="1" applyBorder="1" applyAlignment="1" applyProtection="1">
      <alignment horizontal="center" vertical="center"/>
    </xf>
    <xf numFmtId="0" fontId="112" fillId="0" borderId="170" xfId="5" applyNumberFormat="1" applyFont="1" applyFill="1" applyBorder="1" applyAlignment="1" applyProtection="1">
      <alignment horizontal="center" vertical="center"/>
    </xf>
    <xf numFmtId="0" fontId="112" fillId="0" borderId="173" xfId="5" applyNumberFormat="1" applyFont="1" applyFill="1" applyBorder="1" applyAlignment="1" applyProtection="1">
      <alignment horizontal="center" vertical="center"/>
    </xf>
    <xf numFmtId="0" fontId="112" fillId="0" borderId="171" xfId="5" applyNumberFormat="1" applyFont="1" applyFill="1" applyBorder="1" applyAlignment="1" applyProtection="1">
      <alignment horizontal="center" vertical="center"/>
    </xf>
    <xf numFmtId="0" fontId="112" fillId="0" borderId="127" xfId="5" applyNumberFormat="1" applyFont="1" applyFill="1" applyBorder="1" applyAlignment="1" applyProtection="1">
      <alignment horizontal="center" vertical="center"/>
    </xf>
    <xf numFmtId="0" fontId="130" fillId="0" borderId="172" xfId="5" applyNumberFormat="1" applyFont="1" applyFill="1" applyBorder="1" applyAlignment="1" applyProtection="1">
      <alignment horizontal="left" vertical="center" wrapText="1"/>
    </xf>
    <xf numFmtId="0" fontId="130" fillId="0" borderId="106" xfId="5" applyNumberFormat="1" applyFont="1" applyFill="1" applyBorder="1" applyAlignment="1" applyProtection="1">
      <alignment horizontal="left" vertical="center" wrapText="1"/>
    </xf>
    <xf numFmtId="0" fontId="130" fillId="0" borderId="127" xfId="5" applyNumberFormat="1" applyFont="1" applyFill="1" applyBorder="1" applyAlignment="1" applyProtection="1">
      <alignment horizontal="left" vertical="center" wrapText="1"/>
    </xf>
    <xf numFmtId="0" fontId="112" fillId="21" borderId="106" xfId="5" applyNumberFormat="1" applyFont="1" applyFill="1" applyBorder="1" applyAlignment="1" applyProtection="1">
      <alignment horizontal="center" vertical="center"/>
    </xf>
    <xf numFmtId="0" fontId="112" fillId="21" borderId="174" xfId="5" applyNumberFormat="1" applyFont="1" applyFill="1" applyBorder="1" applyAlignment="1" applyProtection="1">
      <alignment horizontal="center" vertical="center"/>
    </xf>
    <xf numFmtId="1" fontId="130" fillId="32" borderId="173" xfId="5" applyNumberFormat="1" applyFont="1" applyFill="1" applyBorder="1" applyAlignment="1" applyProtection="1">
      <alignment horizontal="center" vertical="center" wrapText="1"/>
    </xf>
    <xf numFmtId="1" fontId="130" fillId="32" borderId="169" xfId="5" applyNumberFormat="1" applyFont="1" applyFill="1" applyBorder="1" applyAlignment="1" applyProtection="1">
      <alignment horizontal="center" vertical="center" wrapText="1"/>
    </xf>
    <xf numFmtId="1" fontId="130" fillId="32" borderId="172" xfId="5" applyNumberFormat="1" applyFont="1" applyFill="1" applyBorder="1" applyAlignment="1" applyProtection="1">
      <alignment horizontal="center" vertical="center" wrapText="1"/>
    </xf>
    <xf numFmtId="1" fontId="112" fillId="32" borderId="173" xfId="5" applyNumberFormat="1" applyFont="1" applyFill="1" applyBorder="1" applyAlignment="1" applyProtection="1">
      <alignment horizontal="center" vertical="center"/>
    </xf>
    <xf numFmtId="1" fontId="112" fillId="32" borderId="169" xfId="5" applyNumberFormat="1" applyFont="1" applyFill="1" applyBorder="1" applyAlignment="1" applyProtection="1">
      <alignment horizontal="center" vertical="center"/>
    </xf>
    <xf numFmtId="1" fontId="112" fillId="32" borderId="170" xfId="5" applyNumberFormat="1" applyFont="1" applyFill="1" applyBorder="1" applyAlignment="1" applyProtection="1">
      <alignment horizontal="center" vertical="center"/>
    </xf>
    <xf numFmtId="1" fontId="129" fillId="38" borderId="173" xfId="5" applyNumberFormat="1" applyFont="1" applyFill="1" applyBorder="1" applyAlignment="1" applyProtection="1">
      <alignment horizontal="center" vertical="center"/>
    </xf>
    <xf numFmtId="1" fontId="129" fillId="38" borderId="169" xfId="5" applyNumberFormat="1" applyFont="1" applyFill="1" applyBorder="1" applyAlignment="1" applyProtection="1">
      <alignment horizontal="center" vertical="center"/>
    </xf>
    <xf numFmtId="1" fontId="129" fillId="38" borderId="170" xfId="5" applyNumberFormat="1" applyFont="1" applyFill="1" applyBorder="1" applyAlignment="1" applyProtection="1">
      <alignment horizontal="center" vertical="center"/>
    </xf>
    <xf numFmtId="1" fontId="129" fillId="38" borderId="171" xfId="5" applyNumberFormat="1" applyFont="1" applyFill="1" applyBorder="1" applyAlignment="1" applyProtection="1">
      <alignment horizontal="center" vertical="center"/>
    </xf>
    <xf numFmtId="1" fontId="129" fillId="38" borderId="106" xfId="5" applyNumberFormat="1" applyFont="1" applyFill="1" applyBorder="1" applyAlignment="1" applyProtection="1">
      <alignment horizontal="center" vertical="center"/>
    </xf>
    <xf numFmtId="1" fontId="129" fillId="38" borderId="127" xfId="5" applyNumberFormat="1" applyFont="1" applyFill="1" applyBorder="1" applyAlignment="1" applyProtection="1">
      <alignment horizontal="center" vertical="center"/>
    </xf>
    <xf numFmtId="1" fontId="129" fillId="38" borderId="172" xfId="5" applyNumberFormat="1" applyFont="1" applyFill="1" applyBorder="1" applyAlignment="1" applyProtection="1">
      <alignment horizontal="center" vertical="center"/>
    </xf>
    <xf numFmtId="1" fontId="129" fillId="38" borderId="174" xfId="5" applyNumberFormat="1" applyFont="1" applyFill="1" applyBorder="1" applyAlignment="1" applyProtection="1">
      <alignment horizontal="center" vertical="center"/>
    </xf>
    <xf numFmtId="0" fontId="127" fillId="38" borderId="172" xfId="5" applyNumberFormat="1" applyFont="1" applyFill="1" applyBorder="1" applyAlignment="1" applyProtection="1">
      <alignment horizontal="left" vertical="center" wrapText="1"/>
    </xf>
    <xf numFmtId="0" fontId="127" fillId="38" borderId="106" xfId="5" applyNumberFormat="1" applyFont="1" applyFill="1" applyBorder="1" applyAlignment="1" applyProtection="1">
      <alignment horizontal="left" vertical="center" wrapText="1"/>
    </xf>
    <xf numFmtId="0" fontId="127" fillId="38" borderId="127" xfId="5" applyNumberFormat="1" applyFont="1" applyFill="1" applyBorder="1" applyAlignment="1" applyProtection="1">
      <alignment horizontal="left" vertical="center" wrapText="1"/>
    </xf>
    <xf numFmtId="0" fontId="112" fillId="32" borderId="173" xfId="5" applyNumberFormat="1" applyFont="1" applyFill="1" applyBorder="1" applyAlignment="1" applyProtection="1">
      <alignment horizontal="center" vertical="center"/>
    </xf>
    <xf numFmtId="0" fontId="112" fillId="32" borderId="169" xfId="5" applyNumberFormat="1" applyFont="1" applyFill="1" applyBorder="1" applyAlignment="1" applyProtection="1">
      <alignment horizontal="center" vertical="center"/>
    </xf>
    <xf numFmtId="0" fontId="112" fillId="32" borderId="170" xfId="5" applyNumberFormat="1" applyFont="1" applyFill="1" applyBorder="1" applyAlignment="1" applyProtection="1">
      <alignment horizontal="center" vertical="center"/>
    </xf>
    <xf numFmtId="0" fontId="129" fillId="38" borderId="171" xfId="5" applyNumberFormat="1" applyFont="1" applyFill="1" applyBorder="1" applyAlignment="1" applyProtection="1">
      <alignment horizontal="center" vertical="center"/>
    </xf>
    <xf numFmtId="0" fontId="129" fillId="38" borderId="106" xfId="5" applyNumberFormat="1" applyFont="1" applyFill="1" applyBorder="1" applyAlignment="1" applyProtection="1">
      <alignment horizontal="center" vertical="center"/>
    </xf>
    <xf numFmtId="0" fontId="129" fillId="38" borderId="174" xfId="5" applyNumberFormat="1" applyFont="1" applyFill="1" applyBorder="1" applyAlignment="1" applyProtection="1">
      <alignment horizontal="center" vertical="center"/>
    </xf>
    <xf numFmtId="0" fontId="14" fillId="42" borderId="82" xfId="5" applyNumberFormat="1" applyFont="1" applyFill="1" applyBorder="1" applyAlignment="1" applyProtection="1">
      <alignment horizontal="center" vertical="center" wrapText="1"/>
    </xf>
    <xf numFmtId="0" fontId="14" fillId="42" borderId="75" xfId="5" applyNumberFormat="1" applyFont="1" applyFill="1" applyBorder="1" applyAlignment="1" applyProtection="1">
      <alignment horizontal="center" vertical="center" wrapText="1"/>
    </xf>
    <xf numFmtId="0" fontId="14" fillId="42" borderId="85" xfId="5" applyNumberFormat="1" applyFont="1" applyFill="1" applyBorder="1" applyAlignment="1" applyProtection="1">
      <alignment horizontal="center" vertical="center" wrapText="1"/>
    </xf>
    <xf numFmtId="0" fontId="54" fillId="14" borderId="125" xfId="5" applyNumberFormat="1" applyFont="1" applyFill="1" applyBorder="1" applyAlignment="1" applyProtection="1">
      <alignment horizontal="center"/>
    </xf>
    <xf numFmtId="0" fontId="128" fillId="16" borderId="172" xfId="5" applyNumberFormat="1" applyFont="1" applyFill="1" applyBorder="1" applyAlignment="1" applyProtection="1">
      <alignment horizontal="left" vertical="distributed" wrapText="1"/>
    </xf>
    <xf numFmtId="0" fontId="128" fillId="16" borderId="106" xfId="5" applyNumberFormat="1" applyFont="1" applyFill="1" applyBorder="1" applyAlignment="1" applyProtection="1">
      <alignment horizontal="left" vertical="distributed" wrapText="1"/>
    </xf>
    <xf numFmtId="0" fontId="128" fillId="16" borderId="127" xfId="5" applyNumberFormat="1" applyFont="1" applyFill="1" applyBorder="1" applyAlignment="1" applyProtection="1">
      <alignment horizontal="left" vertical="distributed" wrapText="1"/>
    </xf>
    <xf numFmtId="0" fontId="32" fillId="42" borderId="96" xfId="5" applyNumberFormat="1" applyFont="1" applyFill="1" applyBorder="1" applyAlignment="1" applyProtection="1">
      <alignment horizontal="center" vertical="center"/>
    </xf>
    <xf numFmtId="0" fontId="32" fillId="42" borderId="101" xfId="5" applyNumberFormat="1" applyFont="1" applyFill="1" applyBorder="1" applyAlignment="1" applyProtection="1">
      <alignment horizontal="center" vertical="center"/>
    </xf>
    <xf numFmtId="0" fontId="32" fillId="42" borderId="104" xfId="5" applyNumberFormat="1" applyFont="1" applyFill="1" applyBorder="1" applyAlignment="1" applyProtection="1">
      <alignment horizontal="center" vertical="center"/>
    </xf>
    <xf numFmtId="0" fontId="32" fillId="42" borderId="96" xfId="5" applyNumberFormat="1" applyFont="1" applyFill="1" applyBorder="1" applyAlignment="1" applyProtection="1">
      <alignment horizontal="center" vertical="center" wrapText="1"/>
    </xf>
    <xf numFmtId="0" fontId="32" fillId="42" borderId="101" xfId="5" applyNumberFormat="1" applyFont="1" applyFill="1" applyBorder="1" applyAlignment="1" applyProtection="1">
      <alignment horizontal="center" vertical="center" wrapText="1"/>
    </xf>
    <xf numFmtId="0" fontId="32" fillId="42" borderId="104" xfId="5" applyNumberFormat="1" applyFont="1" applyFill="1" applyBorder="1" applyAlignment="1" applyProtection="1">
      <alignment horizontal="center" vertical="center" wrapText="1"/>
    </xf>
    <xf numFmtId="0" fontId="14" fillId="42" borderId="121" xfId="5" applyNumberFormat="1" applyFont="1" applyFill="1" applyBorder="1" applyAlignment="1" applyProtection="1">
      <alignment horizontal="center" vertical="center" wrapText="1"/>
    </xf>
    <xf numFmtId="0" fontId="14" fillId="42" borderId="123" xfId="5" applyNumberFormat="1" applyFont="1" applyFill="1" applyBorder="1" applyAlignment="1" applyProtection="1">
      <alignment horizontal="center" vertical="center" wrapText="1"/>
    </xf>
    <xf numFmtId="0" fontId="14" fillId="42" borderId="122" xfId="5" applyNumberFormat="1" applyFont="1" applyFill="1" applyBorder="1" applyAlignment="1" applyProtection="1">
      <alignment horizontal="center" vertical="center" wrapText="1"/>
    </xf>
    <xf numFmtId="0" fontId="14" fillId="42" borderId="82" xfId="5" applyNumberFormat="1" applyFont="1" applyFill="1" applyBorder="1" applyAlignment="1" applyProtection="1">
      <alignment horizontal="center" textRotation="90" wrapText="1"/>
    </xf>
    <xf numFmtId="0" fontId="14" fillId="42" borderId="75" xfId="5" applyNumberFormat="1" applyFont="1" applyFill="1" applyBorder="1" applyAlignment="1" applyProtection="1">
      <alignment horizontal="center" textRotation="90" wrapText="1"/>
    </xf>
    <xf numFmtId="0" fontId="14" fillId="42" borderId="85" xfId="5" applyNumberFormat="1" applyFont="1" applyFill="1" applyBorder="1" applyAlignment="1" applyProtection="1">
      <alignment horizontal="center" textRotation="90" wrapText="1"/>
    </xf>
    <xf numFmtId="0" fontId="14" fillId="42" borderId="118" xfId="5" applyNumberFormat="1" applyFont="1" applyFill="1" applyBorder="1" applyAlignment="1" applyProtection="1">
      <alignment horizontal="center" textRotation="90" wrapText="1"/>
    </xf>
    <xf numFmtId="0" fontId="14" fillId="42" borderId="120" xfId="5" applyNumberFormat="1" applyFont="1" applyFill="1" applyBorder="1" applyAlignment="1" applyProtection="1">
      <alignment horizontal="center" textRotation="90" wrapText="1"/>
    </xf>
    <xf numFmtId="0" fontId="14" fillId="42" borderId="119" xfId="5" applyNumberFormat="1" applyFont="1" applyFill="1" applyBorder="1" applyAlignment="1" applyProtection="1">
      <alignment horizontal="center" textRotation="90" wrapText="1"/>
    </xf>
    <xf numFmtId="0" fontId="14" fillId="42" borderId="83" xfId="5" applyNumberFormat="1" applyFont="1" applyFill="1" applyBorder="1" applyAlignment="1" applyProtection="1">
      <alignment horizontal="center" textRotation="90" wrapText="1"/>
    </xf>
    <xf numFmtId="0" fontId="14" fillId="42" borderId="0" xfId="5" applyNumberFormat="1" applyFont="1" applyFill="1" applyBorder="1" applyAlignment="1" applyProtection="1">
      <alignment horizontal="center" textRotation="90" wrapText="1"/>
    </xf>
    <xf numFmtId="0" fontId="14" fillId="42" borderId="88" xfId="5" applyNumberFormat="1" applyFont="1" applyFill="1" applyBorder="1" applyAlignment="1" applyProtection="1">
      <alignment horizontal="center" textRotation="90" wrapText="1"/>
    </xf>
    <xf numFmtId="0" fontId="14" fillId="42" borderId="96" xfId="5" applyNumberFormat="1" applyFont="1" applyFill="1" applyBorder="1" applyAlignment="1" applyProtection="1">
      <alignment horizontal="center" vertical="center" wrapText="1"/>
    </xf>
    <xf numFmtId="0" fontId="14" fillId="42" borderId="101" xfId="5" applyNumberFormat="1" applyFont="1" applyFill="1" applyBorder="1" applyAlignment="1" applyProtection="1">
      <alignment horizontal="center" vertical="center" wrapText="1"/>
    </xf>
    <xf numFmtId="0" fontId="14" fillId="42" borderId="104" xfId="5" applyNumberFormat="1" applyFont="1" applyFill="1" applyBorder="1" applyAlignment="1" applyProtection="1">
      <alignment horizontal="center" vertical="center" wrapText="1"/>
    </xf>
    <xf numFmtId="0" fontId="25" fillId="42" borderId="82" xfId="5" applyNumberFormat="1" applyFont="1" applyFill="1" applyBorder="1" applyAlignment="1" applyProtection="1">
      <alignment horizontal="center" vertical="center" textRotation="90" wrapText="1"/>
    </xf>
    <xf numFmtId="0" fontId="25" fillId="42" borderId="75" xfId="5" applyNumberFormat="1" applyFont="1" applyFill="1" applyBorder="1" applyAlignment="1" applyProtection="1">
      <alignment horizontal="center" vertical="center" textRotation="90" wrapText="1"/>
    </xf>
    <xf numFmtId="0" fontId="25" fillId="42" borderId="85" xfId="5" applyNumberFormat="1" applyFont="1" applyFill="1" applyBorder="1" applyAlignment="1" applyProtection="1">
      <alignment horizontal="center" vertical="center" textRotation="90" wrapText="1"/>
    </xf>
    <xf numFmtId="0" fontId="25" fillId="42" borderId="83" xfId="5" applyNumberFormat="1" applyFont="1" applyFill="1" applyBorder="1" applyAlignment="1" applyProtection="1">
      <alignment horizontal="center" vertical="center" textRotation="90" wrapText="1"/>
    </xf>
    <xf numFmtId="0" fontId="25" fillId="42" borderId="0" xfId="5" applyNumberFormat="1" applyFont="1" applyFill="1" applyBorder="1" applyAlignment="1" applyProtection="1">
      <alignment horizontal="center" vertical="center" textRotation="90" wrapText="1"/>
    </xf>
    <xf numFmtId="0" fontId="25" fillId="42" borderId="88" xfId="5" applyNumberFormat="1" applyFont="1" applyFill="1" applyBorder="1" applyAlignment="1" applyProtection="1">
      <alignment horizontal="center" vertical="center" textRotation="90" wrapText="1"/>
    </xf>
    <xf numFmtId="0" fontId="25" fillId="42" borderId="118" xfId="5" applyNumberFormat="1" applyFont="1" applyFill="1" applyBorder="1" applyAlignment="1" applyProtection="1">
      <alignment horizontal="center" vertical="center" textRotation="90" wrapText="1"/>
    </xf>
    <xf numFmtId="0" fontId="25" fillId="42" borderId="120" xfId="5" applyNumberFormat="1" applyFont="1" applyFill="1" applyBorder="1" applyAlignment="1" applyProtection="1">
      <alignment horizontal="center" vertical="center" textRotation="90" wrapText="1"/>
    </xf>
    <xf numFmtId="0" fontId="25" fillId="42" borderId="119" xfId="5" applyNumberFormat="1" applyFont="1" applyFill="1" applyBorder="1" applyAlignment="1" applyProtection="1">
      <alignment horizontal="center" vertical="center" textRotation="90" wrapText="1"/>
    </xf>
    <xf numFmtId="0" fontId="50" fillId="42" borderId="86" xfId="5" applyNumberFormat="1" applyFont="1" applyFill="1" applyBorder="1" applyAlignment="1" applyProtection="1">
      <alignment horizontal="center"/>
    </xf>
    <xf numFmtId="0" fontId="50" fillId="42" borderId="97" xfId="5" applyNumberFormat="1" applyFont="1" applyFill="1" applyBorder="1" applyAlignment="1" applyProtection="1">
      <alignment horizontal="center"/>
    </xf>
    <xf numFmtId="0" fontId="50" fillId="42" borderId="87" xfId="5" applyNumberFormat="1" applyFont="1" applyFill="1" applyBorder="1" applyAlignment="1" applyProtection="1">
      <alignment horizontal="center"/>
    </xf>
    <xf numFmtId="0" fontId="49" fillId="0" borderId="0" xfId="5" applyNumberFormat="1" applyFont="1" applyFill="1" applyBorder="1" applyAlignment="1" applyProtection="1">
      <alignment horizontal="right" vertical="distributed"/>
    </xf>
    <xf numFmtId="0" fontId="22" fillId="0" borderId="0" xfId="5" applyNumberFormat="1" applyFont="1" applyFill="1" applyBorder="1" applyAlignment="1" applyProtection="1">
      <alignment horizontal="center"/>
    </xf>
    <xf numFmtId="0" fontId="14" fillId="42" borderId="89" xfId="5" applyNumberFormat="1" applyFont="1" applyFill="1" applyBorder="1" applyAlignment="1" applyProtection="1">
      <alignment horizontal="center" vertical="distributed"/>
    </xf>
    <xf numFmtId="0" fontId="14" fillId="42" borderId="117" xfId="5" applyNumberFormat="1" applyFont="1" applyFill="1" applyBorder="1" applyAlignment="1" applyProtection="1">
      <alignment horizontal="center" vertical="distributed"/>
    </xf>
    <xf numFmtId="0" fontId="14" fillId="42" borderId="116" xfId="5" applyNumberFormat="1" applyFont="1" applyFill="1" applyBorder="1" applyAlignment="1" applyProtection="1">
      <alignment horizontal="center" vertical="distributed"/>
    </xf>
    <xf numFmtId="0" fontId="14" fillId="42" borderId="83" xfId="5" applyNumberFormat="1" applyFont="1" applyFill="1" applyBorder="1" applyAlignment="1" applyProtection="1">
      <alignment horizontal="center" vertical="center" wrapText="1"/>
    </xf>
    <xf numFmtId="0" fontId="14" fillId="42" borderId="0" xfId="5" applyNumberFormat="1" applyFont="1" applyFill="1" applyBorder="1" applyAlignment="1" applyProtection="1">
      <alignment horizontal="center" vertical="center" wrapText="1"/>
    </xf>
    <xf numFmtId="0" fontId="14" fillId="42" borderId="88" xfId="5" applyNumberFormat="1" applyFont="1" applyFill="1" applyBorder="1" applyAlignment="1" applyProtection="1">
      <alignment horizontal="center" vertical="center" wrapText="1"/>
    </xf>
    <xf numFmtId="0" fontId="14" fillId="42" borderId="118" xfId="5" applyNumberFormat="1" applyFont="1" applyFill="1" applyBorder="1" applyAlignment="1" applyProtection="1">
      <alignment horizontal="center" vertical="center" wrapText="1"/>
    </xf>
    <xf numFmtId="0" fontId="14" fillId="42" borderId="120" xfId="5" applyNumberFormat="1" applyFont="1" applyFill="1" applyBorder="1" applyAlignment="1" applyProtection="1">
      <alignment horizontal="center" vertical="center" wrapText="1"/>
    </xf>
    <xf numFmtId="0" fontId="14" fillId="42" borderId="119" xfId="5" applyNumberFormat="1" applyFont="1" applyFill="1" applyBorder="1" applyAlignment="1" applyProtection="1">
      <alignment horizontal="center" vertical="center" wrapText="1"/>
    </xf>
    <xf numFmtId="0" fontId="50" fillId="42" borderId="82" xfId="5" applyNumberFormat="1" applyFont="1" applyFill="1" applyBorder="1" applyAlignment="1" applyProtection="1">
      <alignment horizontal="center" vertical="distributed"/>
    </xf>
    <xf numFmtId="0" fontId="50" fillId="42" borderId="75" xfId="5" applyNumberFormat="1" applyFont="1" applyFill="1" applyBorder="1" applyAlignment="1" applyProtection="1">
      <alignment horizontal="center" vertical="distributed"/>
    </xf>
    <xf numFmtId="0" fontId="50" fillId="42" borderId="85" xfId="5" applyNumberFormat="1" applyFont="1" applyFill="1" applyBorder="1" applyAlignment="1" applyProtection="1">
      <alignment horizontal="center" vertical="distributed"/>
    </xf>
    <xf numFmtId="0" fontId="50" fillId="42" borderId="86" xfId="5" applyNumberFormat="1" applyFont="1" applyFill="1" applyBorder="1" applyAlignment="1" applyProtection="1">
      <alignment horizontal="center" vertical="distributed"/>
    </xf>
    <xf numFmtId="0" fontId="50" fillId="42" borderId="97" xfId="5" applyNumberFormat="1" applyFont="1" applyFill="1" applyBorder="1" applyAlignment="1" applyProtection="1">
      <alignment horizontal="center" vertical="distributed"/>
    </xf>
    <xf numFmtId="0" fontId="50" fillId="42" borderId="87" xfId="5" applyNumberFormat="1" applyFont="1" applyFill="1" applyBorder="1" applyAlignment="1" applyProtection="1">
      <alignment horizontal="center" vertical="distributed"/>
    </xf>
    <xf numFmtId="0" fontId="14" fillId="42" borderId="96" xfId="5" applyNumberFormat="1" applyFont="1" applyFill="1" applyBorder="1" applyAlignment="1" applyProtection="1">
      <alignment horizontal="center"/>
    </xf>
    <xf numFmtId="0" fontId="14" fillId="42" borderId="101" xfId="5" applyNumberFormat="1" applyFont="1" applyFill="1" applyBorder="1" applyAlignment="1" applyProtection="1">
      <alignment horizontal="center"/>
    </xf>
    <xf numFmtId="0" fontId="14" fillId="42" borderId="104" xfId="5" applyNumberFormat="1" applyFont="1" applyFill="1" applyBorder="1" applyAlignment="1" applyProtection="1">
      <alignment horizontal="center"/>
    </xf>
    <xf numFmtId="0" fontId="45" fillId="0" borderId="0" xfId="0" applyNumberFormat="1" applyFont="1" applyFill="1" applyBorder="1" applyAlignment="1" applyProtection="1">
      <alignment horizontal="left" vertical="center"/>
    </xf>
    <xf numFmtId="0" fontId="49" fillId="0" borderId="0" xfId="5" applyNumberFormat="1" applyFont="1" applyFill="1" applyBorder="1" applyAlignment="1" applyProtection="1">
      <alignment horizontal="center" vertical="distributed"/>
    </xf>
    <xf numFmtId="0" fontId="3" fillId="8" borderId="162" xfId="0" applyNumberFormat="1" applyFont="1" applyFill="1" applyBorder="1" applyAlignment="1" applyProtection="1">
      <alignment horizontal="center" vertical="distributed"/>
    </xf>
    <xf numFmtId="0" fontId="45" fillId="0" borderId="0" xfId="0" applyNumberFormat="1" applyFont="1" applyFill="1" applyBorder="1" applyAlignment="1" applyProtection="1">
      <alignment horizontal="left" vertical="distributed"/>
    </xf>
    <xf numFmtId="0" fontId="3" fillId="8" borderId="102" xfId="0" applyNumberFormat="1" applyFont="1" applyFill="1" applyBorder="1" applyAlignment="1" applyProtection="1">
      <alignment horizontal="center" vertical="distributed"/>
    </xf>
    <xf numFmtId="0" fontId="3" fillId="0" borderId="88" xfId="5" applyNumberFormat="1" applyFont="1" applyFill="1" applyBorder="1" applyAlignment="1" applyProtection="1">
      <alignment horizontal="center" vertical="distributed"/>
    </xf>
    <xf numFmtId="0" fontId="10" fillId="28" borderId="129" xfId="0" applyNumberFormat="1" applyFont="1" applyFill="1" applyBorder="1" applyAlignment="1" applyProtection="1">
      <alignment horizontal="center" vertical="center"/>
    </xf>
    <xf numFmtId="0" fontId="10" fillId="28" borderId="95" xfId="0" applyNumberFormat="1" applyFont="1" applyFill="1" applyBorder="1" applyAlignment="1" applyProtection="1">
      <alignment horizontal="center" vertical="center"/>
    </xf>
    <xf numFmtId="0" fontId="10" fillId="28" borderId="169" xfId="0" applyNumberFormat="1" applyFont="1" applyFill="1" applyBorder="1" applyAlignment="1" applyProtection="1">
      <alignment horizontal="center" vertical="center"/>
    </xf>
    <xf numFmtId="0" fontId="10" fillId="28" borderId="127" xfId="0" applyNumberFormat="1" applyFont="1" applyFill="1" applyBorder="1" applyAlignment="1" applyProtection="1">
      <alignment horizontal="center" vertical="center"/>
    </xf>
    <xf numFmtId="0" fontId="10" fillId="28" borderId="172" xfId="0" applyNumberFormat="1" applyFont="1" applyFill="1" applyBorder="1" applyAlignment="1" applyProtection="1">
      <alignment horizontal="center" vertical="center"/>
    </xf>
    <xf numFmtId="0" fontId="2" fillId="9" borderId="98" xfId="5" applyNumberFormat="1" applyFont="1" applyFill="1" applyBorder="1" applyAlignment="1" applyProtection="1">
      <alignment horizontal="center" vertical="center"/>
    </xf>
    <xf numFmtId="0" fontId="2" fillId="9" borderId="100" xfId="5" applyNumberFormat="1" applyFont="1" applyFill="1" applyBorder="1" applyAlignment="1" applyProtection="1">
      <alignment horizontal="center" vertical="center"/>
    </xf>
    <xf numFmtId="0" fontId="2" fillId="9" borderId="99" xfId="5" applyNumberFormat="1" applyFont="1" applyFill="1" applyBorder="1" applyAlignment="1" applyProtection="1">
      <alignment horizontal="center" vertical="center"/>
    </xf>
    <xf numFmtId="1" fontId="41" fillId="35" borderId="96" xfId="0" applyNumberFormat="1" applyFont="1" applyFill="1" applyBorder="1" applyAlignment="1" applyProtection="1">
      <alignment horizontal="center" vertical="center" shrinkToFit="1"/>
      <protection hidden="1"/>
    </xf>
    <xf numFmtId="1" fontId="41" fillId="35" borderId="103" xfId="0" applyNumberFormat="1" applyFont="1" applyFill="1" applyBorder="1" applyAlignment="1" applyProtection="1">
      <alignment horizontal="center" vertical="center" shrinkToFit="1"/>
      <protection hidden="1"/>
    </xf>
    <xf numFmtId="1" fontId="41" fillId="35" borderId="102" xfId="0" applyNumberFormat="1" applyFont="1" applyFill="1" applyBorder="1" applyAlignment="1" applyProtection="1">
      <alignment horizontal="center" vertical="center" shrinkToFit="1"/>
      <protection hidden="1"/>
    </xf>
    <xf numFmtId="1" fontId="41" fillId="35" borderId="104" xfId="0" applyNumberFormat="1" applyFont="1" applyFill="1" applyBorder="1" applyAlignment="1" applyProtection="1">
      <alignment horizontal="center" vertical="center" shrinkToFit="1"/>
      <protection hidden="1"/>
    </xf>
    <xf numFmtId="0" fontId="10" fillId="28" borderId="79" xfId="0" applyNumberFormat="1" applyFont="1" applyFill="1" applyBorder="1" applyAlignment="1" applyProtection="1">
      <alignment horizontal="center" vertical="center"/>
    </xf>
    <xf numFmtId="0" fontId="10" fillId="28" borderId="78" xfId="0" applyNumberFormat="1" applyFont="1" applyFill="1" applyBorder="1" applyAlignment="1" applyProtection="1">
      <alignment horizontal="center" vertical="center"/>
    </xf>
    <xf numFmtId="0" fontId="1" fillId="32" borderId="82" xfId="0" applyNumberFormat="1" applyFont="1" applyFill="1" applyBorder="1" applyAlignment="1" applyProtection="1">
      <alignment horizontal="center" vertical="center" textRotation="90" wrapText="1"/>
      <protection hidden="1"/>
    </xf>
    <xf numFmtId="0" fontId="1" fillId="32" borderId="85" xfId="0" applyNumberFormat="1" applyFont="1" applyFill="1" applyBorder="1" applyAlignment="1" applyProtection="1">
      <alignment horizontal="center" vertical="center" textRotation="90" wrapText="1"/>
      <protection hidden="1"/>
    </xf>
    <xf numFmtId="0" fontId="1" fillId="32" borderId="86" xfId="0" applyNumberFormat="1" applyFont="1" applyFill="1" applyBorder="1" applyAlignment="1" applyProtection="1">
      <alignment horizontal="center" vertical="center" textRotation="90" wrapText="1"/>
      <protection hidden="1"/>
    </xf>
    <xf numFmtId="0" fontId="1" fillId="32" borderId="87" xfId="0" applyNumberFormat="1" applyFont="1" applyFill="1" applyBorder="1" applyAlignment="1" applyProtection="1">
      <alignment horizontal="center" vertical="center" textRotation="90" wrapText="1"/>
      <protection hidden="1"/>
    </xf>
    <xf numFmtId="0" fontId="63" fillId="32" borderId="0" xfId="5" applyNumberFormat="1" applyFont="1" applyFill="1" applyBorder="1" applyAlignment="1" applyProtection="1">
      <alignment horizontal="center"/>
      <protection hidden="1"/>
    </xf>
    <xf numFmtId="0" fontId="63" fillId="32" borderId="0" xfId="5" applyNumberFormat="1" applyFont="1" applyFill="1" applyBorder="1" applyAlignment="1" applyProtection="1">
      <alignment horizontal="left" vertical="center"/>
      <protection locked="0"/>
    </xf>
    <xf numFmtId="0" fontId="63" fillId="32" borderId="0" xfId="5" applyNumberFormat="1" applyFont="1" applyFill="1" applyBorder="1" applyAlignment="1" applyProtection="1">
      <alignment vertical="center"/>
      <protection locked="0"/>
    </xf>
    <xf numFmtId="14" fontId="63" fillId="32" borderId="0" xfId="5" applyNumberFormat="1" applyFont="1" applyFill="1" applyBorder="1" applyAlignment="1" applyProtection="1">
      <alignment horizontal="left" vertical="center"/>
      <protection locked="0"/>
    </xf>
    <xf numFmtId="0" fontId="96" fillId="0" borderId="0" xfId="5" applyNumberFormat="1" applyFont="1" applyFill="1" applyBorder="1" applyAlignment="1" applyProtection="1">
      <alignment horizontal="center" vertical="center"/>
    </xf>
    <xf numFmtId="0" fontId="10" fillId="33" borderId="76" xfId="5" applyNumberFormat="1" applyFont="1" applyFill="1" applyBorder="1" applyAlignment="1" applyProtection="1">
      <alignment horizontal="center" vertical="distributed" wrapText="1"/>
    </xf>
    <xf numFmtId="0" fontId="10" fillId="33" borderId="168" xfId="5" applyNumberFormat="1" applyFont="1" applyFill="1" applyBorder="1" applyAlignment="1" applyProtection="1">
      <alignment horizontal="center" vertical="distributed" wrapText="1"/>
    </xf>
    <xf numFmtId="0" fontId="10" fillId="33" borderId="77" xfId="5" applyNumberFormat="1" applyFont="1" applyFill="1" applyBorder="1" applyAlignment="1" applyProtection="1">
      <alignment horizontal="center" vertical="distributed" wrapText="1"/>
    </xf>
    <xf numFmtId="0" fontId="97" fillId="8" borderId="78" xfId="5" applyNumberFormat="1" applyFont="1" applyFill="1" applyBorder="1" applyAlignment="1" applyProtection="1">
      <alignment horizontal="center" vertical="distributed" wrapText="1"/>
    </xf>
    <xf numFmtId="0" fontId="97" fillId="8" borderId="80" xfId="5" applyNumberFormat="1" applyFont="1" applyFill="1" applyBorder="1" applyAlignment="1" applyProtection="1">
      <alignment horizontal="center" vertical="distributed" wrapText="1"/>
    </xf>
    <xf numFmtId="0" fontId="97" fillId="8" borderId="79" xfId="5" applyNumberFormat="1" applyFont="1" applyFill="1" applyBorder="1" applyAlignment="1" applyProtection="1">
      <alignment horizontal="center" vertical="distributed" wrapText="1"/>
    </xf>
    <xf numFmtId="0" fontId="97" fillId="8" borderId="78" xfId="5" applyNumberFormat="1" applyFont="1" applyFill="1" applyBorder="1" applyAlignment="1" applyProtection="1">
      <alignment horizontal="center" vertical="distributed"/>
    </xf>
    <xf numFmtId="0" fontId="97" fillId="8" borderId="80" xfId="5" applyNumberFormat="1" applyFont="1" applyFill="1" applyBorder="1" applyAlignment="1" applyProtection="1">
      <alignment horizontal="center" vertical="distributed"/>
    </xf>
    <xf numFmtId="0" fontId="97" fillId="8" borderId="79" xfId="5" applyNumberFormat="1" applyFont="1" applyFill="1" applyBorder="1" applyAlignment="1" applyProtection="1">
      <alignment horizontal="center" vertical="distributed"/>
    </xf>
    <xf numFmtId="0" fontId="46" fillId="0" borderId="0" xfId="5" applyNumberFormat="1" applyFont="1" applyFill="1" applyBorder="1" applyAlignment="1" applyProtection="1">
      <alignment horizontal="left" vertical="center"/>
      <protection hidden="1"/>
    </xf>
    <xf numFmtId="0" fontId="22" fillId="0" borderId="0" xfId="5" applyNumberFormat="1" applyFont="1" applyFill="1" applyBorder="1" applyAlignment="1" applyProtection="1">
      <alignment horizontal="left" wrapText="1"/>
      <protection hidden="1"/>
    </xf>
    <xf numFmtId="0" fontId="22" fillId="0" borderId="0" xfId="5" applyNumberFormat="1" applyFont="1" applyFill="1" applyBorder="1" applyAlignment="1" applyProtection="1">
      <alignment horizontal="center" wrapText="1"/>
      <protection hidden="1"/>
    </xf>
    <xf numFmtId="0" fontId="51" fillId="0" borderId="0" xfId="5" applyNumberFormat="1" applyFont="1" applyFill="1" applyBorder="1" applyAlignment="1" applyProtection="1">
      <alignment horizontal="center" vertical="center"/>
      <protection hidden="1"/>
    </xf>
    <xf numFmtId="0" fontId="22" fillId="0" borderId="0" xfId="5" applyNumberFormat="1" applyFont="1" applyFill="1" applyBorder="1" applyAlignment="1" applyProtection="1">
      <alignment horizontal="left" vertical="center"/>
      <protection hidden="1"/>
    </xf>
    <xf numFmtId="0" fontId="46" fillId="0" borderId="0" xfId="5" applyNumberFormat="1" applyFont="1" applyFill="1" applyBorder="1" applyAlignment="1" applyProtection="1">
      <alignment horizontal="center" vertical="center"/>
    </xf>
    <xf numFmtId="0" fontId="22" fillId="0" borderId="0" xfId="5" applyNumberFormat="1" applyFont="1" applyFill="1" applyBorder="1" applyAlignment="1" applyProtection="1">
      <alignment vertical="center"/>
      <protection hidden="1"/>
    </xf>
    <xf numFmtId="0" fontId="52" fillId="0" borderId="0" xfId="5" applyNumberFormat="1" applyFont="1" applyFill="1" applyBorder="1" applyAlignment="1" applyProtection="1">
      <alignment horizontal="left" vertical="top" wrapText="1"/>
      <protection locked="0"/>
    </xf>
    <xf numFmtId="49" fontId="22" fillId="0" borderId="0" xfId="5" applyNumberFormat="1" applyFont="1" applyFill="1" applyBorder="1" applyAlignment="1" applyProtection="1">
      <alignment horizontal="left" vertical="center" indent="1"/>
      <protection hidden="1"/>
    </xf>
    <xf numFmtId="0" fontId="52" fillId="0" borderId="0" xfId="5" applyNumberFormat="1" applyFont="1" applyFill="1" applyBorder="1" applyAlignment="1" applyProtection="1">
      <alignment horizontal="center"/>
      <protection hidden="1"/>
    </xf>
    <xf numFmtId="0" fontId="91" fillId="0" borderId="0" xfId="5" applyNumberFormat="1" applyFont="1" applyFill="1" applyBorder="1" applyAlignment="1" applyProtection="1">
      <alignment horizontal="center"/>
      <protection hidden="1"/>
    </xf>
    <xf numFmtId="0" fontId="90" fillId="0" borderId="0" xfId="5" applyNumberFormat="1" applyFont="1" applyFill="1" applyBorder="1" applyAlignment="1" applyProtection="1">
      <alignment horizontal="center" vertical="top"/>
      <protection hidden="1"/>
    </xf>
    <xf numFmtId="49" fontId="54" fillId="0" borderId="0" xfId="5" applyNumberFormat="1" applyFont="1" applyFill="1" applyBorder="1" applyAlignment="1" applyProtection="1">
      <alignment horizontal="center" vertical="center" wrapText="1"/>
      <protection locked="0"/>
    </xf>
    <xf numFmtId="49" fontId="52" fillId="0" borderId="0" xfId="5" applyNumberFormat="1" applyFont="1" applyFill="1" applyBorder="1" applyAlignment="1" applyProtection="1">
      <alignment horizontal="left" vertical="center"/>
      <protection locked="0"/>
    </xf>
    <xf numFmtId="49" fontId="52" fillId="0" borderId="0" xfId="5" applyNumberFormat="1" applyFont="1" applyFill="1" applyBorder="1" applyAlignment="1" applyProtection="1">
      <alignment horizontal="left" vertical="top" wrapText="1"/>
      <protection locked="0"/>
    </xf>
    <xf numFmtId="0" fontId="97" fillId="8" borderId="81" xfId="5" applyNumberFormat="1" applyFont="1" applyFill="1" applyBorder="1" applyAlignment="1" applyProtection="1">
      <alignment horizontal="center" vertical="distributed"/>
    </xf>
    <xf numFmtId="49" fontId="22" fillId="0" borderId="0" xfId="5" applyNumberFormat="1" applyFont="1" applyFill="1" applyBorder="1" applyAlignment="1" applyProtection="1">
      <alignment horizontal="left" vertical="center"/>
      <protection hidden="1"/>
    </xf>
    <xf numFmtId="49" fontId="52" fillId="0" borderId="0" xfId="5" applyNumberFormat="1" applyFont="1" applyFill="1" applyBorder="1" applyAlignment="1" applyProtection="1">
      <alignment horizontal="left" vertical="center" shrinkToFit="1"/>
      <protection hidden="1"/>
    </xf>
    <xf numFmtId="0" fontId="12" fillId="0" borderId="82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75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85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83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88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86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97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3" applyFont="1" applyAlignment="1">
      <alignment horizontal="center" vertical="distributed"/>
    </xf>
    <xf numFmtId="0" fontId="2" fillId="0" borderId="0" xfId="3" applyFont="1" applyBorder="1" applyAlignment="1">
      <alignment horizontal="right" vertical="distributed"/>
    </xf>
    <xf numFmtId="0" fontId="10" fillId="0" borderId="0" xfId="3" applyFont="1" applyBorder="1" applyAlignment="1">
      <alignment horizontal="right" vertical="distributed"/>
    </xf>
    <xf numFmtId="0" fontId="24" fillId="0" borderId="0" xfId="3" applyFont="1" applyBorder="1" applyAlignment="1">
      <alignment horizontal="left" vertical="distributed"/>
    </xf>
    <xf numFmtId="0" fontId="6" fillId="21" borderId="39" xfId="3" applyFont="1" applyFill="1" applyBorder="1" applyAlignment="1">
      <alignment horizontal="center" vertical="distributed"/>
    </xf>
    <xf numFmtId="0" fontId="6" fillId="21" borderId="23" xfId="3" applyFont="1" applyFill="1" applyBorder="1" applyAlignment="1">
      <alignment horizontal="center" vertical="distributed"/>
    </xf>
    <xf numFmtId="0" fontId="123" fillId="26" borderId="22" xfId="3" applyFont="1" applyFill="1" applyBorder="1" applyAlignment="1">
      <alignment horizontal="center" vertical="distributed" wrapText="1"/>
    </xf>
    <xf numFmtId="0" fontId="123" fillId="26" borderId="33" xfId="3" applyFont="1" applyFill="1" applyBorder="1" applyAlignment="1">
      <alignment horizontal="center" vertical="distributed" wrapText="1"/>
    </xf>
    <xf numFmtId="0" fontId="3" fillId="6" borderId="86" xfId="3" applyFont="1" applyFill="1" applyBorder="1" applyAlignment="1">
      <alignment horizontal="center" vertical="distributed" wrapText="1"/>
    </xf>
    <xf numFmtId="0" fontId="3" fillId="6" borderId="97" xfId="3" applyFont="1" applyFill="1" applyBorder="1" applyAlignment="1">
      <alignment horizontal="center" vertical="distributed" wrapText="1"/>
    </xf>
    <xf numFmtId="0" fontId="3" fillId="6" borderId="87" xfId="3" applyFont="1" applyFill="1" applyBorder="1" applyAlignment="1">
      <alignment horizontal="center" vertical="distributed" wrapText="1"/>
    </xf>
    <xf numFmtId="0" fontId="3" fillId="6" borderId="83" xfId="3" applyFont="1" applyFill="1" applyBorder="1" applyAlignment="1">
      <alignment horizontal="center" vertical="distributed" wrapText="1"/>
    </xf>
    <xf numFmtId="0" fontId="3" fillId="6" borderId="0" xfId="3" applyFont="1" applyFill="1" applyBorder="1" applyAlignment="1">
      <alignment horizontal="center" vertical="distributed" wrapText="1"/>
    </xf>
    <xf numFmtId="0" fontId="3" fillId="6" borderId="88" xfId="3" applyFont="1" applyFill="1" applyBorder="1" applyAlignment="1">
      <alignment horizontal="center" vertical="distributed" wrapText="1"/>
    </xf>
    <xf numFmtId="0" fontId="53" fillId="9" borderId="91" xfId="3" applyFont="1" applyFill="1" applyBorder="1" applyAlignment="1">
      <alignment horizontal="center" vertical="distributed" wrapText="1"/>
    </xf>
    <xf numFmtId="0" fontId="53" fillId="9" borderId="75" xfId="3" applyFont="1" applyFill="1" applyBorder="1" applyAlignment="1">
      <alignment horizontal="center" vertical="distributed" wrapText="1"/>
    </xf>
    <xf numFmtId="0" fontId="53" fillId="9" borderId="85" xfId="3" applyFont="1" applyFill="1" applyBorder="1" applyAlignment="1">
      <alignment horizontal="center" vertical="distributed" wrapText="1"/>
    </xf>
    <xf numFmtId="0" fontId="53" fillId="9" borderId="70" xfId="3" applyFont="1" applyFill="1" applyBorder="1" applyAlignment="1">
      <alignment horizontal="center" vertical="distributed" wrapText="1"/>
    </xf>
    <xf numFmtId="0" fontId="53" fillId="9" borderId="0" xfId="3" applyFont="1" applyFill="1" applyBorder="1" applyAlignment="1">
      <alignment horizontal="center" vertical="distributed" wrapText="1"/>
    </xf>
    <xf numFmtId="0" fontId="53" fillId="9" borderId="88" xfId="3" applyFont="1" applyFill="1" applyBorder="1" applyAlignment="1">
      <alignment horizontal="center" vertical="distributed" wrapText="1"/>
    </xf>
    <xf numFmtId="0" fontId="53" fillId="9" borderId="72" xfId="3" applyFont="1" applyFill="1" applyBorder="1" applyAlignment="1">
      <alignment horizontal="center" vertical="distributed" wrapText="1"/>
    </xf>
    <xf numFmtId="0" fontId="53" fillId="9" borderId="73" xfId="3" applyFont="1" applyFill="1" applyBorder="1" applyAlignment="1">
      <alignment horizontal="center" vertical="distributed" wrapText="1"/>
    </xf>
    <xf numFmtId="0" fontId="53" fillId="9" borderId="139" xfId="3" applyFont="1" applyFill="1" applyBorder="1" applyAlignment="1">
      <alignment horizontal="center" vertical="distributed" wrapText="1"/>
    </xf>
    <xf numFmtId="0" fontId="8" fillId="9" borderId="91" xfId="3" applyFont="1" applyFill="1" applyBorder="1" applyAlignment="1">
      <alignment horizontal="center" vertical="center" wrapText="1"/>
    </xf>
    <xf numFmtId="0" fontId="8" fillId="9" borderId="90" xfId="3" applyFont="1" applyFill="1" applyBorder="1" applyAlignment="1">
      <alignment horizontal="center" vertical="center" wrapText="1"/>
    </xf>
    <xf numFmtId="0" fontId="8" fillId="9" borderId="70" xfId="3" applyFont="1" applyFill="1" applyBorder="1" applyAlignment="1">
      <alignment horizontal="center" vertical="center" wrapText="1"/>
    </xf>
    <xf numFmtId="0" fontId="8" fillId="9" borderId="71" xfId="3" applyFont="1" applyFill="1" applyBorder="1" applyAlignment="1">
      <alignment horizontal="center" vertical="center" wrapText="1"/>
    </xf>
    <xf numFmtId="0" fontId="8" fillId="9" borderId="54" xfId="3" applyFont="1" applyFill="1" applyBorder="1" applyAlignment="1">
      <alignment horizontal="center" vertical="center" wrapText="1"/>
    </xf>
    <xf numFmtId="0" fontId="8" fillId="9" borderId="51" xfId="3" applyFont="1" applyFill="1" applyBorder="1" applyAlignment="1">
      <alignment horizontal="center" vertical="center" wrapText="1"/>
    </xf>
    <xf numFmtId="0" fontId="6" fillId="9" borderId="3" xfId="3" applyFont="1" applyFill="1" applyBorder="1" applyAlignment="1">
      <alignment horizontal="center" vertical="distributed" wrapText="1"/>
    </xf>
    <xf numFmtId="0" fontId="6" fillId="9" borderId="23" xfId="3" applyFont="1" applyFill="1" applyBorder="1" applyAlignment="1">
      <alignment horizontal="center" vertical="distributed" wrapText="1"/>
    </xf>
    <xf numFmtId="0" fontId="6" fillId="9" borderId="2" xfId="3" applyFont="1" applyFill="1" applyBorder="1" applyAlignment="1">
      <alignment horizontal="center" vertical="distributed" wrapText="1"/>
    </xf>
    <xf numFmtId="0" fontId="3" fillId="6" borderId="82" xfId="3" applyFont="1" applyFill="1" applyBorder="1" applyAlignment="1">
      <alignment horizontal="center" vertical="distributed" wrapText="1"/>
    </xf>
    <xf numFmtId="0" fontId="3" fillId="6" borderId="75" xfId="3" applyFont="1" applyFill="1" applyBorder="1" applyAlignment="1">
      <alignment horizontal="center" vertical="distributed" wrapText="1"/>
    </xf>
    <xf numFmtId="0" fontId="3" fillId="6" borderId="85" xfId="3" applyFont="1" applyFill="1" applyBorder="1" applyAlignment="1">
      <alignment horizontal="center" vertical="distributed" wrapText="1"/>
    </xf>
    <xf numFmtId="0" fontId="6" fillId="9" borderId="24" xfId="3" applyFont="1" applyFill="1" applyBorder="1" applyAlignment="1">
      <alignment horizontal="center" vertical="distributed" wrapText="1"/>
    </xf>
    <xf numFmtId="0" fontId="59" fillId="27" borderId="39" xfId="3" applyFont="1" applyFill="1" applyBorder="1" applyAlignment="1">
      <alignment horizontal="center" vertical="center" wrapText="1"/>
    </xf>
    <xf numFmtId="0" fontId="59" fillId="27" borderId="23" xfId="3" applyFont="1" applyFill="1" applyBorder="1" applyAlignment="1">
      <alignment horizontal="center" vertical="center" wrapText="1"/>
    </xf>
    <xf numFmtId="0" fontId="59" fillId="27" borderId="2" xfId="3" applyFont="1" applyFill="1" applyBorder="1" applyAlignment="1">
      <alignment horizontal="center" vertical="center" wrapText="1"/>
    </xf>
    <xf numFmtId="0" fontId="6" fillId="10" borderId="3" xfId="3" applyFont="1" applyFill="1" applyBorder="1" applyAlignment="1">
      <alignment horizontal="center" vertical="center" wrapText="1"/>
    </xf>
    <xf numFmtId="0" fontId="6" fillId="10" borderId="2" xfId="3" applyFont="1" applyFill="1" applyBorder="1" applyAlignment="1">
      <alignment horizontal="center" vertical="center" wrapText="1"/>
    </xf>
    <xf numFmtId="0" fontId="59" fillId="27" borderId="3" xfId="3" applyFont="1" applyFill="1" applyBorder="1" applyAlignment="1">
      <alignment horizontal="center" vertical="center" wrapText="1"/>
    </xf>
    <xf numFmtId="0" fontId="6" fillId="13" borderId="3" xfId="3" applyFont="1" applyFill="1" applyBorder="1" applyAlignment="1">
      <alignment horizontal="center" vertical="distributed" wrapText="1"/>
    </xf>
    <xf numFmtId="0" fontId="6" fillId="13" borderId="2" xfId="3" applyFont="1" applyFill="1" applyBorder="1" applyAlignment="1">
      <alignment horizontal="center" vertical="distributed" wrapText="1"/>
    </xf>
    <xf numFmtId="0" fontId="4" fillId="9" borderId="17" xfId="3" applyFont="1" applyFill="1" applyBorder="1" applyAlignment="1">
      <alignment horizontal="left" vertical="distributed" wrapText="1"/>
    </xf>
    <xf numFmtId="0" fontId="4" fillId="9" borderId="10" xfId="3" applyFont="1" applyFill="1" applyBorder="1" applyAlignment="1">
      <alignment horizontal="left" vertical="distributed" wrapText="1"/>
    </xf>
    <xf numFmtId="0" fontId="3" fillId="10" borderId="26" xfId="3" applyFont="1" applyFill="1" applyBorder="1" applyAlignment="1">
      <alignment horizontal="center" vertical="distributed" textRotation="90" wrapText="1"/>
    </xf>
    <xf numFmtId="0" fontId="3" fillId="10" borderId="12" xfId="3" applyFont="1" applyFill="1" applyBorder="1" applyAlignment="1">
      <alignment horizontal="center" vertical="distributed" textRotation="90" wrapText="1"/>
    </xf>
    <xf numFmtId="0" fontId="3" fillId="10" borderId="30" xfId="3" applyFont="1" applyFill="1" applyBorder="1" applyAlignment="1">
      <alignment horizontal="center" vertical="distributed" textRotation="90" wrapText="1"/>
    </xf>
    <xf numFmtId="0" fontId="3" fillId="10" borderId="28" xfId="3" applyFont="1" applyFill="1" applyBorder="1" applyAlignment="1">
      <alignment horizontal="center" vertical="distributed" textRotation="90" wrapText="1"/>
    </xf>
    <xf numFmtId="0" fontId="3" fillId="10" borderId="31" xfId="3" applyFont="1" applyFill="1" applyBorder="1" applyAlignment="1">
      <alignment horizontal="center" vertical="distributed" textRotation="90" wrapText="1"/>
    </xf>
    <xf numFmtId="0" fontId="3" fillId="10" borderId="6" xfId="3" applyFont="1" applyFill="1" applyBorder="1" applyAlignment="1">
      <alignment horizontal="center" vertical="distributed" textRotation="90" wrapText="1"/>
    </xf>
    <xf numFmtId="0" fontId="8" fillId="13" borderId="29" xfId="3" applyFont="1" applyFill="1" applyBorder="1" applyAlignment="1">
      <alignment horizontal="center" vertical="center" textRotation="90" wrapText="1"/>
    </xf>
    <xf numFmtId="0" fontId="8" fillId="13" borderId="0" xfId="3" applyFont="1" applyFill="1" applyBorder="1" applyAlignment="1">
      <alignment horizontal="center" vertical="center" textRotation="90" wrapText="1"/>
    </xf>
    <xf numFmtId="0" fontId="8" fillId="13" borderId="21" xfId="3" applyFont="1" applyFill="1" applyBorder="1" applyAlignment="1">
      <alignment horizontal="center" vertical="center" textRotation="90" wrapText="1"/>
    </xf>
    <xf numFmtId="0" fontId="2" fillId="9" borderId="4" xfId="3" applyFont="1" applyFill="1" applyBorder="1" applyAlignment="1">
      <alignment horizontal="center" textRotation="90"/>
    </xf>
    <xf numFmtId="0" fontId="2" fillId="9" borderId="34" xfId="3" applyFont="1" applyFill="1" applyBorder="1" applyAlignment="1">
      <alignment horizontal="center" textRotation="90"/>
    </xf>
    <xf numFmtId="0" fontId="6" fillId="9" borderId="39" xfId="3" applyFont="1" applyFill="1" applyBorder="1" applyAlignment="1">
      <alignment horizontal="center" vertical="distributed" wrapText="1"/>
    </xf>
    <xf numFmtId="0" fontId="10" fillId="0" borderId="0" xfId="3" applyFont="1" applyAlignment="1">
      <alignment horizontal="right" vertical="distributed"/>
    </xf>
    <xf numFmtId="0" fontId="123" fillId="26" borderId="36" xfId="3" applyFont="1" applyFill="1" applyBorder="1" applyAlignment="1">
      <alignment horizontal="center" vertical="distributed" wrapText="1"/>
    </xf>
    <xf numFmtId="0" fontId="123" fillId="26" borderId="63" xfId="3" applyFont="1" applyFill="1" applyBorder="1" applyAlignment="1">
      <alignment horizontal="center" vertical="distributed" wrapText="1"/>
    </xf>
    <xf numFmtId="0" fontId="6" fillId="4" borderId="14" xfId="3" applyFont="1" applyFill="1" applyBorder="1" applyAlignment="1">
      <alignment horizontal="center" textRotation="90"/>
    </xf>
    <xf numFmtId="0" fontId="6" fillId="4" borderId="117" xfId="3" applyFont="1" applyFill="1" applyBorder="1" applyAlignment="1">
      <alignment horizontal="center" textRotation="90"/>
    </xf>
    <xf numFmtId="0" fontId="6" fillId="4" borderId="15" xfId="3" applyFont="1" applyFill="1" applyBorder="1" applyAlignment="1">
      <alignment horizontal="center" textRotation="90"/>
    </xf>
    <xf numFmtId="0" fontId="27" fillId="9" borderId="64" xfId="3" applyFont="1" applyFill="1" applyBorder="1" applyAlignment="1">
      <alignment horizontal="center" vertical="distributed" wrapText="1"/>
    </xf>
    <xf numFmtId="0" fontId="27" fillId="9" borderId="168" xfId="3" applyFont="1" applyFill="1" applyBorder="1" applyAlignment="1">
      <alignment horizontal="center" vertical="distributed" wrapText="1"/>
    </xf>
    <xf numFmtId="0" fontId="27" fillId="9" borderId="60" xfId="3" applyFont="1" applyFill="1" applyBorder="1" applyAlignment="1">
      <alignment horizontal="center" vertical="distributed" wrapText="1"/>
    </xf>
    <xf numFmtId="0" fontId="27" fillId="9" borderId="65" xfId="3" applyFont="1" applyFill="1" applyBorder="1" applyAlignment="1">
      <alignment horizontal="center" vertical="distributed" wrapText="1"/>
    </xf>
    <xf numFmtId="0" fontId="2" fillId="9" borderId="19" xfId="3" applyFont="1" applyFill="1" applyBorder="1" applyAlignment="1">
      <alignment horizontal="center" textRotation="90" wrapText="1"/>
    </xf>
    <xf numFmtId="0" fontId="2" fillId="9" borderId="7" xfId="3" applyFont="1" applyFill="1" applyBorder="1" applyAlignment="1">
      <alignment horizontal="center" textRotation="90" wrapText="1"/>
    </xf>
    <xf numFmtId="0" fontId="2" fillId="9" borderId="4" xfId="3" applyFont="1" applyFill="1" applyBorder="1" applyAlignment="1">
      <alignment horizontal="center" textRotation="90" wrapText="1"/>
    </xf>
    <xf numFmtId="0" fontId="2" fillId="9" borderId="34" xfId="3" applyFont="1" applyFill="1" applyBorder="1" applyAlignment="1">
      <alignment horizontal="center" textRotation="90" wrapText="1"/>
    </xf>
    <xf numFmtId="0" fontId="2" fillId="9" borderId="11" xfId="3" applyFont="1" applyFill="1" applyBorder="1" applyAlignment="1">
      <alignment horizontal="center" textRotation="90"/>
    </xf>
    <xf numFmtId="0" fontId="2" fillId="9" borderId="47" xfId="3" applyFont="1" applyFill="1" applyBorder="1" applyAlignment="1">
      <alignment horizontal="center" textRotation="90"/>
    </xf>
    <xf numFmtId="0" fontId="4" fillId="9" borderId="26" xfId="3" applyFont="1" applyFill="1" applyBorder="1" applyAlignment="1">
      <alignment horizontal="left" vertical="distributed" wrapText="1"/>
    </xf>
    <xf numFmtId="0" fontId="4" fillId="9" borderId="12" xfId="3" applyFont="1" applyFill="1" applyBorder="1" applyAlignment="1">
      <alignment horizontal="left" vertical="distributed" wrapText="1"/>
    </xf>
    <xf numFmtId="0" fontId="4" fillId="9" borderId="31" xfId="3" applyFont="1" applyFill="1" applyBorder="1" applyAlignment="1">
      <alignment horizontal="left" vertical="distributed" wrapText="1"/>
    </xf>
    <xf numFmtId="0" fontId="4" fillId="9" borderId="6" xfId="3" applyFont="1" applyFill="1" applyBorder="1" applyAlignment="1">
      <alignment horizontal="left" vertical="distributed" wrapText="1"/>
    </xf>
    <xf numFmtId="0" fontId="24" fillId="0" borderId="0" xfId="3" applyFont="1" applyBorder="1" applyAlignment="1">
      <alignment horizontal="center" vertical="distributed"/>
    </xf>
    <xf numFmtId="0" fontId="10" fillId="0" borderId="0" xfId="3" applyFont="1" applyAlignment="1">
      <alignment horizontal="left" vertical="distributed"/>
    </xf>
    <xf numFmtId="0" fontId="24" fillId="0" borderId="0" xfId="3" applyFont="1" applyBorder="1" applyAlignment="1">
      <alignment horizontal="right" vertical="distributed"/>
    </xf>
    <xf numFmtId="0" fontId="17" fillId="0" borderId="0" xfId="3" applyFont="1" applyAlignment="1">
      <alignment horizontal="right" vertical="distributed"/>
    </xf>
    <xf numFmtId="0" fontId="16" fillId="6" borderId="82" xfId="1" applyFont="1" applyFill="1" applyBorder="1" applyAlignment="1">
      <alignment horizontal="center" vertical="distributed" wrapText="1"/>
    </xf>
    <xf numFmtId="0" fontId="16" fillId="6" borderId="75" xfId="1" applyFont="1" applyFill="1" applyBorder="1" applyAlignment="1">
      <alignment horizontal="center" vertical="distributed" wrapText="1"/>
    </xf>
    <xf numFmtId="0" fontId="16" fillId="6" borderId="85" xfId="1" applyFont="1" applyFill="1" applyBorder="1" applyAlignment="1">
      <alignment horizontal="center" vertical="distributed" wrapText="1"/>
    </xf>
    <xf numFmtId="0" fontId="16" fillId="6" borderId="83" xfId="1" applyFont="1" applyFill="1" applyBorder="1" applyAlignment="1">
      <alignment horizontal="center" vertical="distributed" wrapText="1"/>
    </xf>
    <xf numFmtId="0" fontId="16" fillId="6" borderId="0" xfId="1" applyFont="1" applyFill="1" applyBorder="1" applyAlignment="1">
      <alignment horizontal="center" vertical="distributed" wrapText="1"/>
    </xf>
    <xf numFmtId="0" fontId="16" fillId="6" borderId="88" xfId="1" applyFont="1" applyFill="1" applyBorder="1" applyAlignment="1">
      <alignment horizontal="center" vertical="distributed" wrapText="1"/>
    </xf>
    <xf numFmtId="0" fontId="16" fillId="6" borderId="86" xfId="1" applyFont="1" applyFill="1" applyBorder="1" applyAlignment="1">
      <alignment horizontal="center" vertical="distributed" wrapText="1"/>
    </xf>
    <xf numFmtId="0" fontId="16" fillId="6" borderId="97" xfId="1" applyFont="1" applyFill="1" applyBorder="1" applyAlignment="1">
      <alignment horizontal="center" vertical="distributed" wrapText="1"/>
    </xf>
    <xf numFmtId="0" fontId="16" fillId="6" borderId="87" xfId="1" applyFont="1" applyFill="1" applyBorder="1" applyAlignment="1">
      <alignment horizontal="center" vertical="distributed" wrapText="1"/>
    </xf>
    <xf numFmtId="0" fontId="2" fillId="9" borderId="114" xfId="3" applyFont="1" applyFill="1" applyBorder="1" applyAlignment="1">
      <alignment horizontal="center" textRotation="90" wrapText="1"/>
    </xf>
    <xf numFmtId="0" fontId="2" fillId="9" borderId="100" xfId="3" applyFont="1" applyFill="1" applyBorder="1" applyAlignment="1">
      <alignment horizontal="center" textRotation="90" wrapText="1"/>
    </xf>
    <xf numFmtId="0" fontId="6" fillId="47" borderId="102" xfId="3" applyFont="1" applyFill="1" applyBorder="1" applyAlignment="1">
      <alignment horizontal="center" vertical="distributed" wrapText="1"/>
    </xf>
    <xf numFmtId="0" fontId="6" fillId="47" borderId="101" xfId="3" applyFont="1" applyFill="1" applyBorder="1" applyAlignment="1">
      <alignment horizontal="center" vertical="distributed" wrapText="1"/>
    </xf>
    <xf numFmtId="0" fontId="6" fillId="47" borderId="104" xfId="3" applyFont="1" applyFill="1" applyBorder="1" applyAlignment="1">
      <alignment horizontal="center" vertical="distributed" wrapText="1"/>
    </xf>
    <xf numFmtId="0" fontId="6" fillId="47" borderId="96" xfId="3" applyFont="1" applyFill="1" applyBorder="1" applyAlignment="1">
      <alignment horizontal="center" vertical="distributed" wrapText="1"/>
    </xf>
    <xf numFmtId="0" fontId="6" fillId="47" borderId="103" xfId="3" applyFont="1" applyFill="1" applyBorder="1" applyAlignment="1">
      <alignment horizontal="center" vertical="distributed" wrapText="1"/>
    </xf>
    <xf numFmtId="0" fontId="13" fillId="27" borderId="82" xfId="1" applyFont="1" applyFill="1" applyBorder="1" applyAlignment="1">
      <alignment horizontal="center" vertical="center" wrapText="1"/>
    </xf>
    <xf numFmtId="0" fontId="13" fillId="27" borderId="75" xfId="1" applyFont="1" applyFill="1" applyBorder="1" applyAlignment="1">
      <alignment horizontal="center" vertical="center" wrapText="1"/>
    </xf>
    <xf numFmtId="0" fontId="13" fillId="27" borderId="90" xfId="1" applyFont="1" applyFill="1" applyBorder="1" applyAlignment="1">
      <alignment horizontal="center" vertical="center" wrapText="1"/>
    </xf>
    <xf numFmtId="0" fontId="27" fillId="9" borderId="76" xfId="3" applyFont="1" applyFill="1" applyBorder="1" applyAlignment="1">
      <alignment horizontal="center" vertical="distributed" wrapText="1"/>
    </xf>
    <xf numFmtId="0" fontId="8" fillId="9" borderId="75" xfId="3" applyFont="1" applyFill="1" applyBorder="1" applyAlignment="1">
      <alignment horizontal="center" vertical="center" wrapText="1"/>
    </xf>
    <xf numFmtId="0" fontId="8" fillId="9" borderId="0" xfId="3" applyFont="1" applyFill="1" applyBorder="1" applyAlignment="1">
      <alignment horizontal="center" vertical="center" wrapText="1"/>
    </xf>
    <xf numFmtId="0" fontId="2" fillId="9" borderId="98" xfId="3" applyFont="1" applyFill="1" applyBorder="1" applyAlignment="1">
      <alignment horizontal="center" textRotation="90" wrapText="1"/>
    </xf>
    <xf numFmtId="0" fontId="4" fillId="9" borderId="91" xfId="3" applyFont="1" applyFill="1" applyBorder="1" applyAlignment="1">
      <alignment horizontal="center" vertical="distributed" wrapText="1"/>
    </xf>
    <xf numFmtId="0" fontId="4" fillId="9" borderId="75" xfId="3" applyFont="1" applyFill="1" applyBorder="1" applyAlignment="1">
      <alignment horizontal="center" vertical="distributed" wrapText="1"/>
    </xf>
    <xf numFmtId="0" fontId="4" fillId="9" borderId="85" xfId="3" applyFont="1" applyFill="1" applyBorder="1" applyAlignment="1">
      <alignment horizontal="center" vertical="distributed" wrapText="1"/>
    </xf>
    <xf numFmtId="0" fontId="26" fillId="4" borderId="89" xfId="3" applyFont="1" applyFill="1" applyBorder="1" applyAlignment="1">
      <alignment horizontal="center" textRotation="90"/>
    </xf>
    <xf numFmtId="0" fontId="26" fillId="4" borderId="117" xfId="3" applyFont="1" applyFill="1" applyBorder="1" applyAlignment="1">
      <alignment horizontal="center" textRotation="90"/>
    </xf>
    <xf numFmtId="0" fontId="26" fillId="4" borderId="15" xfId="3" applyFont="1" applyFill="1" applyBorder="1" applyAlignment="1">
      <alignment horizontal="center" textRotation="90"/>
    </xf>
    <xf numFmtId="0" fontId="2" fillId="9" borderId="109" xfId="3" applyFont="1" applyFill="1" applyBorder="1" applyAlignment="1">
      <alignment horizontal="center" textRotation="90" wrapText="1"/>
    </xf>
    <xf numFmtId="0" fontId="2" fillId="9" borderId="70" xfId="3" applyFont="1" applyFill="1" applyBorder="1" applyAlignment="1">
      <alignment horizontal="center" textRotation="90" wrapText="1"/>
    </xf>
    <xf numFmtId="0" fontId="2" fillId="9" borderId="13" xfId="3" applyFont="1" applyFill="1" applyBorder="1" applyAlignment="1">
      <alignment horizontal="center" textRotation="90"/>
    </xf>
    <xf numFmtId="0" fontId="2" fillId="9" borderId="94" xfId="3" applyFont="1" applyFill="1" applyBorder="1" applyAlignment="1">
      <alignment horizontal="center" textRotation="90"/>
    </xf>
    <xf numFmtId="0" fontId="2" fillId="9" borderId="70" xfId="3" applyFont="1" applyFill="1" applyBorder="1" applyAlignment="1">
      <alignment horizontal="center" textRotation="90"/>
    </xf>
    <xf numFmtId="0" fontId="2" fillId="27" borderId="92" xfId="3" applyFont="1" applyFill="1" applyBorder="1" applyAlignment="1">
      <alignment horizontal="center" vertical="distributed" textRotation="90" wrapText="1"/>
    </xf>
    <xf numFmtId="0" fontId="2" fillId="27" borderId="94" xfId="3" applyFont="1" applyFill="1" applyBorder="1" applyAlignment="1">
      <alignment horizontal="center" vertical="distributed" textRotation="90" wrapText="1"/>
    </xf>
    <xf numFmtId="0" fontId="2" fillId="27" borderId="93" xfId="3" applyFont="1" applyFill="1" applyBorder="1" applyAlignment="1">
      <alignment horizontal="center" vertical="distributed" textRotation="90" wrapText="1"/>
    </xf>
    <xf numFmtId="0" fontId="103" fillId="9" borderId="109" xfId="3" applyFont="1" applyFill="1" applyBorder="1" applyAlignment="1">
      <alignment horizontal="center" vertical="center" wrapText="1"/>
    </xf>
    <xf numFmtId="0" fontId="103" fillId="9" borderId="115" xfId="3" applyFont="1" applyFill="1" applyBorder="1" applyAlignment="1">
      <alignment horizontal="center" vertical="center" wrapText="1"/>
    </xf>
    <xf numFmtId="0" fontId="103" fillId="9" borderId="72" xfId="3" applyFont="1" applyFill="1" applyBorder="1" applyAlignment="1">
      <alignment horizontal="center" vertical="center" wrapText="1"/>
    </xf>
    <xf numFmtId="0" fontId="103" fillId="9" borderId="74" xfId="3" applyFont="1" applyFill="1" applyBorder="1" applyAlignment="1">
      <alignment horizontal="center" vertical="center" wrapText="1"/>
    </xf>
    <xf numFmtId="0" fontId="8" fillId="10" borderId="78" xfId="1" applyFont="1" applyFill="1" applyBorder="1" applyAlignment="1">
      <alignment horizontal="center" vertical="center" wrapText="1"/>
    </xf>
    <xf numFmtId="0" fontId="8" fillId="10" borderId="79" xfId="1" applyFont="1" applyFill="1" applyBorder="1" applyAlignment="1">
      <alignment horizontal="center" vertical="center" wrapText="1"/>
    </xf>
    <xf numFmtId="0" fontId="13" fillId="27" borderId="78" xfId="1" applyFont="1" applyFill="1" applyBorder="1" applyAlignment="1">
      <alignment horizontal="center" vertical="center" wrapText="1"/>
    </xf>
    <xf numFmtId="0" fontId="13" fillId="27" borderId="80" xfId="1" applyFont="1" applyFill="1" applyBorder="1" applyAlignment="1">
      <alignment horizontal="center" vertical="center" wrapText="1"/>
    </xf>
    <xf numFmtId="0" fontId="8" fillId="17" borderId="78" xfId="1" applyFont="1" applyFill="1" applyBorder="1" applyAlignment="1">
      <alignment horizontal="center" vertical="center" wrapText="1"/>
    </xf>
    <xf numFmtId="0" fontId="8" fillId="17" borderId="79" xfId="1" applyFont="1" applyFill="1" applyBorder="1" applyAlignment="1">
      <alignment horizontal="center" vertical="center" wrapText="1"/>
    </xf>
    <xf numFmtId="0" fontId="8" fillId="27" borderId="80" xfId="1" applyFont="1" applyFill="1" applyBorder="1" applyAlignment="1">
      <alignment horizontal="center" vertical="center" wrapText="1"/>
    </xf>
    <xf numFmtId="0" fontId="8" fillId="27" borderId="79" xfId="1" applyFont="1" applyFill="1" applyBorder="1" applyAlignment="1">
      <alignment horizontal="center" vertical="center" wrapText="1"/>
    </xf>
    <xf numFmtId="0" fontId="103" fillId="9" borderId="169" xfId="3" applyFont="1" applyFill="1" applyBorder="1" applyAlignment="1">
      <alignment horizontal="left" vertical="distributed" wrapText="1"/>
    </xf>
    <xf numFmtId="0" fontId="108" fillId="48" borderId="91" xfId="3" applyFont="1" applyFill="1" applyBorder="1" applyAlignment="1">
      <alignment horizontal="center" vertical="distributed" textRotation="90" wrapText="1"/>
    </xf>
    <xf numFmtId="0" fontId="108" fillId="48" borderId="90" xfId="3" applyFont="1" applyFill="1" applyBorder="1" applyAlignment="1">
      <alignment horizontal="center" vertical="distributed" textRotation="90" wrapText="1"/>
    </xf>
    <xf numFmtId="0" fontId="108" fillId="48" borderId="70" xfId="3" applyFont="1" applyFill="1" applyBorder="1" applyAlignment="1">
      <alignment horizontal="center" vertical="distributed" textRotation="90" wrapText="1"/>
    </xf>
    <xf numFmtId="0" fontId="108" fillId="48" borderId="71" xfId="3" applyFont="1" applyFill="1" applyBorder="1" applyAlignment="1">
      <alignment horizontal="center" vertical="distributed" textRotation="90" wrapText="1"/>
    </xf>
    <xf numFmtId="0" fontId="108" fillId="48" borderId="54" xfId="3" applyFont="1" applyFill="1" applyBorder="1" applyAlignment="1">
      <alignment horizontal="center" vertical="distributed" textRotation="90" wrapText="1"/>
    </xf>
    <xf numFmtId="0" fontId="108" fillId="48" borderId="51" xfId="3" applyFont="1" applyFill="1" applyBorder="1" applyAlignment="1">
      <alignment horizontal="center" vertical="distributed" textRotation="90" wrapText="1"/>
    </xf>
    <xf numFmtId="0" fontId="110" fillId="49" borderId="91" xfId="3" applyFont="1" applyFill="1" applyBorder="1" applyAlignment="1">
      <alignment horizontal="center" vertical="center" textRotation="90" wrapText="1"/>
    </xf>
    <xf numFmtId="0" fontId="110" fillId="49" borderId="75" xfId="3" applyFont="1" applyFill="1" applyBorder="1" applyAlignment="1">
      <alignment horizontal="center" vertical="center" textRotation="90" wrapText="1"/>
    </xf>
    <xf numFmtId="0" fontId="110" fillId="49" borderId="70" xfId="3" applyFont="1" applyFill="1" applyBorder="1" applyAlignment="1">
      <alignment horizontal="center" vertical="center" textRotation="90" wrapText="1"/>
    </xf>
    <xf numFmtId="0" fontId="110" fillId="49" borderId="0" xfId="3" applyFont="1" applyFill="1" applyBorder="1" applyAlignment="1">
      <alignment horizontal="center" vertical="center" textRotation="90" wrapText="1"/>
    </xf>
    <xf numFmtId="0" fontId="110" fillId="49" borderId="72" xfId="3" applyFont="1" applyFill="1" applyBorder="1" applyAlignment="1">
      <alignment horizontal="center" vertical="center" textRotation="90" wrapText="1"/>
    </xf>
    <xf numFmtId="0" fontId="110" fillId="49" borderId="73" xfId="3" applyFont="1" applyFill="1" applyBorder="1" applyAlignment="1">
      <alignment horizontal="center" vertical="center" textRotation="90" wrapText="1"/>
    </xf>
    <xf numFmtId="0" fontId="107" fillId="9" borderId="114" xfId="3" applyFont="1" applyFill="1" applyBorder="1" applyAlignment="1">
      <alignment horizontal="center" vertical="distributed" wrapText="1"/>
    </xf>
    <xf numFmtId="0" fontId="107" fillId="9" borderId="7" xfId="3" applyFont="1" applyFill="1" applyBorder="1" applyAlignment="1">
      <alignment horizontal="center" vertical="distributed" wrapText="1"/>
    </xf>
    <xf numFmtId="0" fontId="107" fillId="9" borderId="109" xfId="3" applyFont="1" applyFill="1" applyBorder="1" applyAlignment="1">
      <alignment horizontal="center" vertical="distributed" wrapText="1"/>
    </xf>
    <xf numFmtId="0" fontId="107" fillId="9" borderId="72" xfId="3" applyFont="1" applyFill="1" applyBorder="1" applyAlignment="1">
      <alignment horizontal="center" vertical="distributed" wrapText="1"/>
    </xf>
    <xf numFmtId="0" fontId="103" fillId="9" borderId="169" xfId="3" applyFont="1" applyFill="1" applyBorder="1" applyAlignment="1">
      <alignment horizontal="center" vertical="distributed" wrapText="1"/>
    </xf>
    <xf numFmtId="0" fontId="103" fillId="9" borderId="169" xfId="3" applyFont="1" applyFill="1" applyBorder="1" applyAlignment="1">
      <alignment horizontal="center" vertical="center" wrapText="1"/>
    </xf>
    <xf numFmtId="0" fontId="107" fillId="9" borderId="100" xfId="3" applyFont="1" applyFill="1" applyBorder="1" applyAlignment="1">
      <alignment horizontal="center" vertical="distributed" wrapText="1"/>
    </xf>
    <xf numFmtId="0" fontId="107" fillId="9" borderId="172" xfId="3" applyFont="1" applyFill="1" applyBorder="1" applyAlignment="1">
      <alignment horizontal="center" vertical="distributed" wrapText="1"/>
    </xf>
    <xf numFmtId="0" fontId="103" fillId="9" borderId="172" xfId="3" applyFont="1" applyFill="1" applyBorder="1" applyAlignment="1">
      <alignment horizontal="left" vertical="center" wrapText="1"/>
    </xf>
    <xf numFmtId="0" fontId="103" fillId="9" borderId="106" xfId="3" applyFont="1" applyFill="1" applyBorder="1" applyAlignment="1">
      <alignment horizontal="left" vertical="center" wrapText="1"/>
    </xf>
    <xf numFmtId="0" fontId="103" fillId="9" borderId="127" xfId="3" applyFont="1" applyFill="1" applyBorder="1" applyAlignment="1">
      <alignment horizontal="left" vertical="center" wrapText="1"/>
    </xf>
    <xf numFmtId="0" fontId="113" fillId="9" borderId="169" xfId="3" applyFont="1" applyFill="1" applyBorder="1" applyAlignment="1">
      <alignment horizontal="center" vertical="distributed"/>
    </xf>
    <xf numFmtId="0" fontId="111" fillId="50" borderId="98" xfId="3" applyFont="1" applyFill="1" applyBorder="1" applyAlignment="1">
      <alignment horizontal="center" vertical="center" textRotation="90" wrapText="1"/>
    </xf>
    <xf numFmtId="0" fontId="111" fillId="50" borderId="100" xfId="3" applyFont="1" applyFill="1" applyBorder="1" applyAlignment="1">
      <alignment horizontal="center" vertical="center" textRotation="90" wrapText="1"/>
    </xf>
    <xf numFmtId="0" fontId="111" fillId="50" borderId="99" xfId="3" applyFont="1" applyFill="1" applyBorder="1" applyAlignment="1">
      <alignment horizontal="center" vertical="center" textRotation="90" wrapText="1"/>
    </xf>
    <xf numFmtId="0" fontId="108" fillId="48" borderId="92" xfId="3" applyFont="1" applyFill="1" applyBorder="1" applyAlignment="1">
      <alignment horizontal="center" vertical="distributed" textRotation="90" wrapText="1"/>
    </xf>
    <xf numFmtId="0" fontId="108" fillId="48" borderId="94" xfId="3" applyFont="1" applyFill="1" applyBorder="1" applyAlignment="1">
      <alignment horizontal="center" vertical="distributed" textRotation="90" wrapText="1"/>
    </xf>
    <xf numFmtId="0" fontId="108" fillId="48" borderId="93" xfId="3" applyFont="1" applyFill="1" applyBorder="1" applyAlignment="1">
      <alignment horizontal="center" vertical="distributed" textRotation="90" wrapText="1"/>
    </xf>
    <xf numFmtId="0" fontId="103" fillId="9" borderId="169" xfId="3" applyFont="1" applyFill="1" applyBorder="1" applyAlignment="1">
      <alignment horizontal="left" wrapText="1"/>
    </xf>
    <xf numFmtId="0" fontId="2" fillId="9" borderId="114" xfId="3" applyFont="1" applyFill="1" applyBorder="1" applyAlignment="1">
      <alignment horizontal="center" vertical="distributed" wrapText="1"/>
    </xf>
    <xf numFmtId="0" fontId="2" fillId="9" borderId="7" xfId="3" applyFont="1" applyFill="1" applyBorder="1" applyAlignment="1">
      <alignment horizontal="center" vertical="distributed" wrapText="1"/>
    </xf>
    <xf numFmtId="0" fontId="57" fillId="0" borderId="210" xfId="3" applyFont="1" applyBorder="1" applyAlignment="1">
      <alignment horizontal="left"/>
    </xf>
    <xf numFmtId="0" fontId="57" fillId="0" borderId="211" xfId="3" applyFont="1" applyBorder="1" applyAlignment="1">
      <alignment horizontal="left"/>
    </xf>
    <xf numFmtId="0" fontId="57" fillId="0" borderId="212" xfId="3" applyFont="1" applyBorder="1" applyAlignment="1">
      <alignment horizontal="left"/>
    </xf>
    <xf numFmtId="0" fontId="2" fillId="0" borderId="210" xfId="3" applyFont="1" applyBorder="1" applyAlignment="1">
      <alignment horizontal="center"/>
    </xf>
    <xf numFmtId="0" fontId="2" fillId="0" borderId="212" xfId="3" applyFont="1" applyBorder="1" applyAlignment="1">
      <alignment horizontal="center"/>
    </xf>
    <xf numFmtId="0" fontId="2" fillId="9" borderId="169" xfId="3" applyFont="1" applyFill="1" applyBorder="1" applyAlignment="1">
      <alignment horizontal="left" vertical="distributed" wrapText="1"/>
    </xf>
    <xf numFmtId="0" fontId="2" fillId="0" borderId="0" xfId="3" applyFont="1" applyAlignment="1">
      <alignment horizontal="right" vertical="distributed"/>
    </xf>
    <xf numFmtId="0" fontId="2" fillId="47" borderId="202" xfId="3" applyFont="1" applyFill="1" applyBorder="1" applyAlignment="1">
      <alignment horizontal="center" vertical="center" wrapText="1"/>
    </xf>
    <xf numFmtId="0" fontId="2" fillId="47" borderId="203" xfId="3" applyFont="1" applyFill="1" applyBorder="1" applyAlignment="1">
      <alignment horizontal="center" vertical="center" wrapText="1"/>
    </xf>
    <xf numFmtId="0" fontId="2" fillId="47" borderId="204" xfId="3" applyFont="1" applyFill="1" applyBorder="1" applyAlignment="1">
      <alignment horizontal="center" vertical="center" wrapText="1"/>
    </xf>
    <xf numFmtId="0" fontId="2" fillId="47" borderId="205" xfId="3" applyFont="1" applyFill="1" applyBorder="1" applyAlignment="1">
      <alignment horizontal="center" vertical="center" wrapText="1"/>
    </xf>
    <xf numFmtId="0" fontId="2" fillId="47" borderId="0" xfId="3" applyFont="1" applyFill="1" applyBorder="1" applyAlignment="1">
      <alignment horizontal="center" vertical="center" wrapText="1"/>
    </xf>
    <xf numFmtId="0" fontId="2" fillId="47" borderId="206" xfId="3" applyFont="1" applyFill="1" applyBorder="1" applyAlignment="1">
      <alignment horizontal="center" vertical="center" wrapText="1"/>
    </xf>
    <xf numFmtId="0" fontId="2" fillId="47" borderId="207" xfId="3" applyFont="1" applyFill="1" applyBorder="1" applyAlignment="1">
      <alignment horizontal="center" vertical="center" wrapText="1"/>
    </xf>
    <xf numFmtId="0" fontId="2" fillId="47" borderId="208" xfId="3" applyFont="1" applyFill="1" applyBorder="1" applyAlignment="1">
      <alignment horizontal="center" vertical="center" wrapText="1"/>
    </xf>
    <xf numFmtId="0" fontId="2" fillId="47" borderId="209" xfId="3" applyFont="1" applyFill="1" applyBorder="1" applyAlignment="1">
      <alignment horizontal="center" vertical="center" wrapText="1"/>
    </xf>
    <xf numFmtId="0" fontId="115" fillId="50" borderId="100" xfId="3" applyFont="1" applyFill="1" applyBorder="1" applyAlignment="1">
      <alignment horizontal="center" vertical="center" textRotation="90" wrapText="1"/>
    </xf>
    <xf numFmtId="0" fontId="115" fillId="50" borderId="99" xfId="3" applyFont="1" applyFill="1" applyBorder="1" applyAlignment="1">
      <alignment horizontal="center" vertical="center" textRotation="90" wrapText="1"/>
    </xf>
    <xf numFmtId="0" fontId="2" fillId="9" borderId="172" xfId="3" applyFont="1" applyFill="1" applyBorder="1" applyAlignment="1">
      <alignment horizontal="left" vertical="distributed" wrapText="1"/>
    </xf>
    <xf numFmtId="0" fontId="2" fillId="9" borderId="127" xfId="3" applyFont="1" applyFill="1" applyBorder="1" applyAlignment="1">
      <alignment horizontal="left" vertical="distributed" wrapText="1"/>
    </xf>
    <xf numFmtId="0" fontId="118" fillId="9" borderId="100" xfId="3" applyFont="1" applyFill="1" applyBorder="1" applyAlignment="1">
      <alignment horizontal="center" vertical="distributed" wrapText="1"/>
    </xf>
    <xf numFmtId="0" fontId="57" fillId="9" borderId="100" xfId="3" applyFont="1" applyFill="1" applyBorder="1" applyAlignment="1">
      <alignment horizontal="center" vertical="distributed" wrapText="1"/>
    </xf>
    <xf numFmtId="0" fontId="56" fillId="9" borderId="169" xfId="3" applyFont="1" applyFill="1" applyBorder="1" applyAlignment="1">
      <alignment horizontal="left" vertical="distributed"/>
    </xf>
    <xf numFmtId="0" fontId="2" fillId="9" borderId="114" xfId="3" applyFont="1" applyFill="1" applyBorder="1" applyAlignment="1">
      <alignment horizontal="center" vertical="center" wrapText="1"/>
    </xf>
    <xf numFmtId="0" fontId="2" fillId="9" borderId="7" xfId="3" applyFont="1" applyFill="1" applyBorder="1" applyAlignment="1">
      <alignment horizontal="center" vertical="center" wrapText="1"/>
    </xf>
    <xf numFmtId="0" fontId="57" fillId="9" borderId="114" xfId="3" applyFont="1" applyFill="1" applyBorder="1" applyAlignment="1">
      <alignment horizontal="center" vertical="distributed" wrapText="1"/>
    </xf>
    <xf numFmtId="0" fontId="57" fillId="9" borderId="7" xfId="3" applyFont="1" applyFill="1" applyBorder="1" applyAlignment="1">
      <alignment horizontal="center" vertical="distributed" wrapText="1"/>
    </xf>
    <xf numFmtId="0" fontId="2" fillId="9" borderId="169" xfId="3" applyFont="1" applyFill="1" applyBorder="1" applyAlignment="1">
      <alignment horizontal="center" vertical="distributed" wrapText="1"/>
    </xf>
    <xf numFmtId="0" fontId="2" fillId="9" borderId="100" xfId="3" applyFont="1" applyFill="1" applyBorder="1" applyAlignment="1">
      <alignment horizontal="center" vertical="distributed" wrapText="1"/>
    </xf>
    <xf numFmtId="0" fontId="8" fillId="29" borderId="102" xfId="3" applyFont="1" applyFill="1" applyBorder="1" applyAlignment="1">
      <alignment horizontal="center" vertical="center" wrapText="1"/>
    </xf>
    <xf numFmtId="0" fontId="8" fillId="29" borderId="101" xfId="3" applyFont="1" applyFill="1" applyBorder="1" applyAlignment="1">
      <alignment horizontal="center" vertical="center" wrapText="1"/>
    </xf>
    <xf numFmtId="0" fontId="8" fillId="27" borderId="101" xfId="3" applyFont="1" applyFill="1" applyBorder="1" applyAlignment="1">
      <alignment horizontal="center" vertical="center" wrapText="1"/>
    </xf>
    <xf numFmtId="0" fontId="8" fillId="27" borderId="103" xfId="3" applyFont="1" applyFill="1" applyBorder="1" applyAlignment="1">
      <alignment horizontal="center" vertical="center" wrapText="1"/>
    </xf>
    <xf numFmtId="0" fontId="8" fillId="47" borderId="102" xfId="3" applyFont="1" applyFill="1" applyBorder="1" applyAlignment="1">
      <alignment horizontal="center" vertical="distributed" wrapText="1"/>
    </xf>
    <xf numFmtId="0" fontId="8" fillId="47" borderId="101" xfId="3" applyFont="1" applyFill="1" applyBorder="1" applyAlignment="1">
      <alignment horizontal="center" vertical="distributed" wrapText="1"/>
    </xf>
    <xf numFmtId="0" fontId="8" fillId="47" borderId="103" xfId="3" applyFont="1" applyFill="1" applyBorder="1" applyAlignment="1">
      <alignment horizontal="center" vertical="distributed" wrapText="1"/>
    </xf>
    <xf numFmtId="0" fontId="16" fillId="6" borderId="91" xfId="3" applyFont="1" applyFill="1" applyBorder="1" applyAlignment="1">
      <alignment horizontal="center" vertical="distributed" wrapText="1"/>
    </xf>
    <xf numFmtId="0" fontId="16" fillId="6" borderId="75" xfId="3" applyFont="1" applyFill="1" applyBorder="1" applyAlignment="1">
      <alignment horizontal="center" vertical="distributed" wrapText="1"/>
    </xf>
    <xf numFmtId="0" fontId="16" fillId="6" borderId="85" xfId="3" applyFont="1" applyFill="1" applyBorder="1" applyAlignment="1">
      <alignment horizontal="center" vertical="distributed" wrapText="1"/>
    </xf>
    <xf numFmtId="0" fontId="16" fillId="6" borderId="70" xfId="3" applyFont="1" applyFill="1" applyBorder="1" applyAlignment="1">
      <alignment horizontal="center" vertical="distributed" wrapText="1"/>
    </xf>
    <xf numFmtId="0" fontId="16" fillId="6" borderId="0" xfId="3" applyFont="1" applyFill="1" applyBorder="1" applyAlignment="1">
      <alignment horizontal="center" vertical="distributed" wrapText="1"/>
    </xf>
    <xf numFmtId="0" fontId="16" fillId="6" borderId="88" xfId="3" applyFont="1" applyFill="1" applyBorder="1" applyAlignment="1">
      <alignment horizontal="center" vertical="distributed" wrapText="1"/>
    </xf>
    <xf numFmtId="0" fontId="16" fillId="6" borderId="54" xfId="3" applyFont="1" applyFill="1" applyBorder="1" applyAlignment="1">
      <alignment horizontal="center" vertical="distributed" wrapText="1"/>
    </xf>
    <xf numFmtId="0" fontId="16" fillId="6" borderId="97" xfId="3" applyFont="1" applyFill="1" applyBorder="1" applyAlignment="1">
      <alignment horizontal="center" vertical="distributed" wrapText="1"/>
    </xf>
    <xf numFmtId="0" fontId="16" fillId="6" borderId="87" xfId="3" applyFont="1" applyFill="1" applyBorder="1" applyAlignment="1">
      <alignment horizontal="center" vertical="distributed" wrapText="1"/>
    </xf>
    <xf numFmtId="0" fontId="2" fillId="9" borderId="169" xfId="3" applyFont="1" applyFill="1" applyBorder="1" applyAlignment="1">
      <alignment horizontal="center" textRotation="90" wrapText="1"/>
    </xf>
    <xf numFmtId="0" fontId="8" fillId="47" borderId="104" xfId="3" applyFont="1" applyFill="1" applyBorder="1" applyAlignment="1">
      <alignment horizontal="center" vertical="distributed" wrapText="1"/>
    </xf>
    <xf numFmtId="0" fontId="2" fillId="27" borderId="169" xfId="3" applyFont="1" applyFill="1" applyBorder="1" applyAlignment="1">
      <alignment horizontal="center" vertical="distributed" textRotation="90" wrapText="1"/>
    </xf>
    <xf numFmtId="0" fontId="8" fillId="29" borderId="103" xfId="3" applyFont="1" applyFill="1" applyBorder="1" applyAlignment="1">
      <alignment horizontal="center" vertical="center" wrapText="1"/>
    </xf>
    <xf numFmtId="0" fontId="8" fillId="48" borderId="102" xfId="3" applyFont="1" applyFill="1" applyBorder="1" applyAlignment="1">
      <alignment horizontal="center" vertical="center" wrapText="1"/>
    </xf>
    <xf numFmtId="0" fontId="8" fillId="48" borderId="103" xfId="3" applyFont="1" applyFill="1" applyBorder="1" applyAlignment="1">
      <alignment horizontal="center" vertical="center" wrapText="1"/>
    </xf>
    <xf numFmtId="0" fontId="8" fillId="27" borderId="102" xfId="3" applyFont="1" applyFill="1" applyBorder="1" applyAlignment="1">
      <alignment horizontal="center" vertical="center" wrapText="1"/>
    </xf>
    <xf numFmtId="0" fontId="57" fillId="9" borderId="114" xfId="3" applyFont="1" applyFill="1" applyBorder="1" applyAlignment="1">
      <alignment horizontal="center" vertical="center" wrapText="1"/>
    </xf>
    <xf numFmtId="0" fontId="57" fillId="9" borderId="100" xfId="3" applyFont="1" applyFill="1" applyBorder="1" applyAlignment="1">
      <alignment horizontal="center" vertical="center" wrapText="1"/>
    </xf>
    <xf numFmtId="0" fontId="57" fillId="9" borderId="7" xfId="3" applyFont="1" applyFill="1" applyBorder="1" applyAlignment="1">
      <alignment horizontal="center" vertical="center" wrapText="1"/>
    </xf>
    <xf numFmtId="0" fontId="8" fillId="9" borderId="169" xfId="3" applyFont="1" applyFill="1" applyBorder="1" applyAlignment="1">
      <alignment horizontal="center" vertical="center" wrapText="1"/>
    </xf>
    <xf numFmtId="0" fontId="2" fillId="9" borderId="109" xfId="3" applyFont="1" applyFill="1" applyBorder="1" applyAlignment="1">
      <alignment horizontal="center" vertical="distributed" wrapText="1"/>
    </xf>
    <xf numFmtId="0" fontId="2" fillId="9" borderId="108" xfId="3" applyFont="1" applyFill="1" applyBorder="1" applyAlignment="1">
      <alignment horizontal="center" vertical="distributed" wrapText="1"/>
    </xf>
    <xf numFmtId="0" fontId="2" fillId="9" borderId="115" xfId="3" applyFont="1" applyFill="1" applyBorder="1" applyAlignment="1">
      <alignment horizontal="center" vertical="distributed" wrapText="1"/>
    </xf>
    <xf numFmtId="0" fontId="2" fillId="9" borderId="70" xfId="3" applyFont="1" applyFill="1" applyBorder="1" applyAlignment="1">
      <alignment horizontal="center" vertical="distributed" wrapText="1"/>
    </xf>
    <xf numFmtId="0" fontId="2" fillId="9" borderId="0" xfId="3" applyFont="1" applyFill="1" applyBorder="1" applyAlignment="1">
      <alignment horizontal="center" vertical="distributed" wrapText="1"/>
    </xf>
    <xf numFmtId="0" fontId="2" fillId="9" borderId="71" xfId="3" applyFont="1" applyFill="1" applyBorder="1" applyAlignment="1">
      <alignment horizontal="center" vertical="distributed" wrapText="1"/>
    </xf>
    <xf numFmtId="0" fontId="2" fillId="9" borderId="72" xfId="3" applyFont="1" applyFill="1" applyBorder="1" applyAlignment="1">
      <alignment horizontal="center" vertical="distributed" wrapText="1"/>
    </xf>
    <xf numFmtId="0" fontId="2" fillId="9" borderId="73" xfId="3" applyFont="1" applyFill="1" applyBorder="1" applyAlignment="1">
      <alignment horizontal="center" vertical="distributed" wrapText="1"/>
    </xf>
    <xf numFmtId="0" fontId="2" fillId="9" borderId="74" xfId="3" applyFont="1" applyFill="1" applyBorder="1" applyAlignment="1">
      <alignment horizontal="center" vertical="distributed" wrapText="1"/>
    </xf>
    <xf numFmtId="0" fontId="56" fillId="27" borderId="169" xfId="3" applyFont="1" applyFill="1" applyBorder="1" applyAlignment="1">
      <alignment horizontal="center" vertical="distributed"/>
    </xf>
    <xf numFmtId="0" fontId="8" fillId="29" borderId="91" xfId="3" applyFont="1" applyFill="1" applyBorder="1" applyAlignment="1">
      <alignment horizontal="center" vertical="center" textRotation="90" wrapText="1"/>
    </xf>
    <xf numFmtId="0" fontId="8" fillId="29" borderId="90" xfId="3" applyFont="1" applyFill="1" applyBorder="1" applyAlignment="1">
      <alignment horizontal="center" vertical="center" textRotation="90" wrapText="1"/>
    </xf>
    <xf numFmtId="0" fontId="8" fillId="29" borderId="70" xfId="3" applyFont="1" applyFill="1" applyBorder="1" applyAlignment="1">
      <alignment horizontal="center" vertical="center" textRotation="90" wrapText="1"/>
    </xf>
    <xf numFmtId="0" fontId="8" fillId="29" borderId="71" xfId="3" applyFont="1" applyFill="1" applyBorder="1" applyAlignment="1">
      <alignment horizontal="center" vertical="center" textRotation="90" wrapText="1"/>
    </xf>
    <xf numFmtId="0" fontId="8" fillId="29" borderId="54" xfId="3" applyFont="1" applyFill="1" applyBorder="1" applyAlignment="1">
      <alignment horizontal="center" vertical="center" textRotation="90" wrapText="1"/>
    </xf>
    <xf numFmtId="0" fontId="8" fillId="29" borderId="51" xfId="3" applyFont="1" applyFill="1" applyBorder="1" applyAlignment="1">
      <alignment horizontal="center" vertical="center" textRotation="90" wrapText="1"/>
    </xf>
    <xf numFmtId="0" fontId="8" fillId="29" borderId="75" xfId="3" applyFont="1" applyFill="1" applyBorder="1" applyAlignment="1">
      <alignment horizontal="center" vertical="center" textRotation="90" wrapText="1"/>
    </xf>
    <xf numFmtId="0" fontId="8" fillId="29" borderId="0" xfId="3" applyFont="1" applyFill="1" applyBorder="1" applyAlignment="1">
      <alignment horizontal="center" vertical="center" textRotation="90" wrapText="1"/>
    </xf>
    <xf numFmtId="0" fontId="8" fillId="29" borderId="97" xfId="3" applyFont="1" applyFill="1" applyBorder="1" applyAlignment="1">
      <alignment horizontal="center" vertical="center" textRotation="90" wrapText="1"/>
    </xf>
    <xf numFmtId="0" fontId="117" fillId="48" borderId="91" xfId="3" applyFont="1" applyFill="1" applyBorder="1" applyAlignment="1">
      <alignment horizontal="center" vertical="distributed" textRotation="90" wrapText="1"/>
    </xf>
    <xf numFmtId="0" fontId="117" fillId="48" borderId="90" xfId="3" applyFont="1" applyFill="1" applyBorder="1" applyAlignment="1">
      <alignment horizontal="center" vertical="distributed" textRotation="90" wrapText="1"/>
    </xf>
    <xf numFmtId="0" fontId="117" fillId="48" borderId="70" xfId="3" applyFont="1" applyFill="1" applyBorder="1" applyAlignment="1">
      <alignment horizontal="center" vertical="distributed" textRotation="90" wrapText="1"/>
    </xf>
    <xf numFmtId="0" fontId="117" fillId="48" borderId="71" xfId="3" applyFont="1" applyFill="1" applyBorder="1" applyAlignment="1">
      <alignment horizontal="center" vertical="distributed" textRotation="90" wrapText="1"/>
    </xf>
    <xf numFmtId="0" fontId="117" fillId="48" borderId="54" xfId="3" applyFont="1" applyFill="1" applyBorder="1" applyAlignment="1">
      <alignment horizontal="center" vertical="distributed" textRotation="90" wrapText="1"/>
    </xf>
    <xf numFmtId="0" fontId="117" fillId="48" borderId="51" xfId="3" applyFont="1" applyFill="1" applyBorder="1" applyAlignment="1">
      <alignment horizontal="center" vertical="distributed" textRotation="90" wrapText="1"/>
    </xf>
    <xf numFmtId="0" fontId="115" fillId="50" borderId="98" xfId="3" applyFont="1" applyFill="1" applyBorder="1" applyAlignment="1">
      <alignment horizontal="center" vertical="center" textRotation="90" wrapText="1"/>
    </xf>
    <xf numFmtId="0" fontId="8" fillId="47" borderId="91" xfId="3" applyFont="1" applyFill="1" applyBorder="1" applyAlignment="1">
      <alignment horizontal="center" vertical="center" wrapText="1"/>
    </xf>
    <xf numFmtId="0" fontId="8" fillId="47" borderId="90" xfId="3" applyFont="1" applyFill="1" applyBorder="1" applyAlignment="1">
      <alignment horizontal="center" vertical="center" wrapText="1"/>
    </xf>
    <xf numFmtId="0" fontId="8" fillId="47" borderId="70" xfId="3" applyFont="1" applyFill="1" applyBorder="1" applyAlignment="1">
      <alignment horizontal="center" vertical="center" wrapText="1"/>
    </xf>
    <xf numFmtId="0" fontId="8" fillId="47" borderId="71" xfId="3" applyFont="1" applyFill="1" applyBorder="1" applyAlignment="1">
      <alignment horizontal="center" vertical="center" wrapText="1"/>
    </xf>
    <xf numFmtId="0" fontId="8" fillId="47" borderId="72" xfId="3" applyFont="1" applyFill="1" applyBorder="1" applyAlignment="1">
      <alignment horizontal="center" vertical="center" wrapText="1"/>
    </xf>
    <xf numFmtId="0" fontId="8" fillId="47" borderId="74" xfId="3" applyFont="1" applyFill="1" applyBorder="1" applyAlignment="1">
      <alignment horizontal="center" vertical="center" wrapText="1"/>
    </xf>
    <xf numFmtId="0" fontId="122" fillId="0" borderId="213" xfId="3" applyFont="1" applyBorder="1" applyAlignment="1">
      <alignment horizontal="left"/>
    </xf>
    <xf numFmtId="0" fontId="1" fillId="0" borderId="213" xfId="3" applyBorder="1" applyAlignment="1">
      <alignment horizontal="center"/>
    </xf>
    <xf numFmtId="0" fontId="1" fillId="47" borderId="213" xfId="3" applyFill="1" applyBorder="1" applyAlignment="1">
      <alignment horizontal="center" vertical="center" wrapText="1"/>
    </xf>
    <xf numFmtId="0" fontId="9" fillId="47" borderId="213" xfId="3" applyFont="1" applyFill="1" applyBorder="1" applyAlignment="1">
      <alignment horizontal="center" vertical="center" wrapText="1"/>
    </xf>
    <xf numFmtId="0" fontId="2" fillId="0" borderId="0" xfId="3" applyFont="1" applyAlignment="1">
      <alignment horizontal="center" vertical="distributed"/>
    </xf>
    <xf numFmtId="0" fontId="2" fillId="0" borderId="0" xfId="3" applyFont="1" applyAlignment="1">
      <alignment horizontal="left" vertical="distributed"/>
    </xf>
    <xf numFmtId="0" fontId="4" fillId="0" borderId="168" xfId="3" applyFont="1" applyFill="1" applyBorder="1" applyAlignment="1">
      <alignment horizontal="center" vertical="distributed" wrapText="1"/>
    </xf>
    <xf numFmtId="0" fontId="4" fillId="0" borderId="50" xfId="3" applyFont="1" applyFill="1" applyBorder="1" applyAlignment="1">
      <alignment horizontal="center" vertical="distributed" wrapText="1"/>
    </xf>
    <xf numFmtId="0" fontId="4" fillId="0" borderId="114" xfId="3" applyFont="1" applyFill="1" applyBorder="1" applyAlignment="1">
      <alignment horizontal="center" vertical="center" wrapText="1"/>
    </xf>
    <xf numFmtId="0" fontId="4" fillId="0" borderId="100" xfId="3" applyFont="1" applyFill="1" applyBorder="1" applyAlignment="1">
      <alignment horizontal="center" vertical="center" wrapText="1"/>
    </xf>
    <xf numFmtId="0" fontId="4" fillId="0" borderId="7" xfId="3" applyFont="1" applyFill="1" applyBorder="1" applyAlignment="1">
      <alignment horizontal="center" vertical="center" wrapText="1"/>
    </xf>
    <xf numFmtId="0" fontId="27" fillId="0" borderId="100" xfId="3" applyFont="1" applyBorder="1" applyAlignment="1">
      <alignment horizontal="center" vertical="distributed" wrapText="1"/>
    </xf>
    <xf numFmtId="0" fontId="27" fillId="0" borderId="7" xfId="3" applyFont="1" applyBorder="1" applyAlignment="1">
      <alignment horizontal="center" vertical="distributed" wrapText="1"/>
    </xf>
    <xf numFmtId="0" fontId="27" fillId="0" borderId="94" xfId="3" applyFont="1" applyFill="1" applyBorder="1" applyAlignment="1">
      <alignment horizontal="center" vertical="center" wrapText="1"/>
    </xf>
    <xf numFmtId="0" fontId="27" fillId="0" borderId="128" xfId="3" applyFont="1" applyFill="1" applyBorder="1" applyAlignment="1">
      <alignment horizontal="center" vertical="center" wrapText="1"/>
    </xf>
    <xf numFmtId="0" fontId="4" fillId="0" borderId="167" xfId="3" applyFont="1" applyFill="1" applyBorder="1" applyAlignment="1">
      <alignment horizontal="center" vertical="distributed" wrapText="1"/>
    </xf>
    <xf numFmtId="0" fontId="4" fillId="0" borderId="109" xfId="3" applyFont="1" applyFill="1" applyBorder="1" applyAlignment="1">
      <alignment horizontal="center" vertical="center" wrapText="1"/>
    </xf>
    <xf numFmtId="0" fontId="4" fillId="0" borderId="72" xfId="3" applyFont="1" applyFill="1" applyBorder="1" applyAlignment="1">
      <alignment horizontal="center" vertical="center" wrapText="1"/>
    </xf>
    <xf numFmtId="0" fontId="27" fillId="0" borderId="114" xfId="3" applyFont="1" applyBorder="1" applyAlignment="1">
      <alignment horizontal="center" vertical="distributed" wrapText="1"/>
    </xf>
    <xf numFmtId="0" fontId="27" fillId="0" borderId="13" xfId="3" applyFont="1" applyFill="1" applyBorder="1" applyAlignment="1">
      <alignment horizontal="center" vertical="center" wrapText="1"/>
    </xf>
    <xf numFmtId="0" fontId="110" fillId="8" borderId="70" xfId="3" applyFont="1" applyFill="1" applyBorder="1" applyAlignment="1">
      <alignment horizontal="center" vertical="center" textRotation="90" wrapText="1"/>
    </xf>
    <xf numFmtId="0" fontId="110" fillId="8" borderId="0" xfId="3" applyFont="1" applyFill="1" applyBorder="1" applyAlignment="1">
      <alignment horizontal="center" vertical="center" textRotation="90" wrapText="1"/>
    </xf>
    <xf numFmtId="0" fontId="110" fillId="8" borderId="71" xfId="3" applyFont="1" applyFill="1" applyBorder="1" applyAlignment="1">
      <alignment horizontal="center" vertical="center" textRotation="90" wrapText="1"/>
    </xf>
    <xf numFmtId="0" fontId="110" fillId="8" borderId="54" xfId="3" applyFont="1" applyFill="1" applyBorder="1" applyAlignment="1">
      <alignment horizontal="center" vertical="center" textRotation="90" wrapText="1"/>
    </xf>
    <xf numFmtId="0" fontId="110" fillId="8" borderId="97" xfId="3" applyFont="1" applyFill="1" applyBorder="1" applyAlignment="1">
      <alignment horizontal="center" vertical="center" textRotation="90" wrapText="1"/>
    </xf>
    <xf numFmtId="0" fontId="110" fillId="8" borderId="51" xfId="3" applyFont="1" applyFill="1" applyBorder="1" applyAlignment="1">
      <alignment horizontal="center" vertical="center" textRotation="90" wrapText="1"/>
    </xf>
    <xf numFmtId="0" fontId="121" fillId="3" borderId="70" xfId="3" applyFont="1" applyFill="1" applyBorder="1" applyAlignment="1">
      <alignment horizontal="center" vertical="center" textRotation="90" wrapText="1"/>
    </xf>
    <xf numFmtId="0" fontId="121" fillId="3" borderId="0" xfId="3" applyFont="1" applyFill="1" applyBorder="1" applyAlignment="1">
      <alignment horizontal="center" vertical="center" textRotation="90" wrapText="1"/>
    </xf>
    <xf numFmtId="0" fontId="121" fillId="3" borderId="71" xfId="3" applyFont="1" applyFill="1" applyBorder="1" applyAlignment="1">
      <alignment horizontal="center" vertical="center" textRotation="90" wrapText="1"/>
    </xf>
    <xf numFmtId="0" fontId="121" fillId="3" borderId="54" xfId="3" applyFont="1" applyFill="1" applyBorder="1" applyAlignment="1">
      <alignment horizontal="center" vertical="center" textRotation="90" wrapText="1"/>
    </xf>
    <xf numFmtId="0" fontId="121" fillId="3" borderId="97" xfId="3" applyFont="1" applyFill="1" applyBorder="1" applyAlignment="1">
      <alignment horizontal="center" vertical="center" textRotation="90" wrapText="1"/>
    </xf>
    <xf numFmtId="0" fontId="121" fillId="3" borderId="51" xfId="3" applyFont="1" applyFill="1" applyBorder="1" applyAlignment="1">
      <alignment horizontal="center" vertical="center" textRotation="90" wrapText="1"/>
    </xf>
    <xf numFmtId="0" fontId="28" fillId="50" borderId="70" xfId="3" applyFont="1" applyFill="1" applyBorder="1" applyAlignment="1">
      <alignment horizontal="center" vertical="center" textRotation="90" wrapText="1"/>
    </xf>
    <xf numFmtId="0" fontId="28" fillId="50" borderId="0" xfId="3" applyFont="1" applyFill="1" applyBorder="1" applyAlignment="1">
      <alignment horizontal="center" vertical="center" textRotation="90" wrapText="1"/>
    </xf>
    <xf numFmtId="0" fontId="28" fillId="50" borderId="54" xfId="3" applyFont="1" applyFill="1" applyBorder="1" applyAlignment="1">
      <alignment horizontal="center" vertical="center" textRotation="90" wrapText="1"/>
    </xf>
    <xf numFmtId="0" fontId="28" fillId="50" borderId="97" xfId="3" applyFont="1" applyFill="1" applyBorder="1" applyAlignment="1">
      <alignment horizontal="center" vertical="center" textRotation="90" wrapText="1"/>
    </xf>
    <xf numFmtId="0" fontId="4" fillId="0" borderId="169" xfId="3" applyFont="1" applyBorder="1" applyAlignment="1">
      <alignment horizontal="left" vertical="distributed" wrapText="1"/>
    </xf>
    <xf numFmtId="0" fontId="4" fillId="0" borderId="169" xfId="3" applyFont="1" applyFill="1" applyBorder="1" applyAlignment="1">
      <alignment horizontal="left" vertical="distributed" wrapText="1"/>
    </xf>
    <xf numFmtId="0" fontId="4" fillId="0" borderId="172" xfId="3" applyFont="1" applyBorder="1" applyAlignment="1">
      <alignment horizontal="left" vertical="distributed" wrapText="1"/>
    </xf>
    <xf numFmtId="0" fontId="4" fillId="0" borderId="127" xfId="3" applyFont="1" applyBorder="1" applyAlignment="1">
      <alignment horizontal="left" vertical="distributed" wrapText="1"/>
    </xf>
    <xf numFmtId="0" fontId="4" fillId="0" borderId="169" xfId="3" applyFont="1" applyFill="1" applyBorder="1" applyAlignment="1">
      <alignment horizontal="left" vertical="center" wrapText="1"/>
    </xf>
    <xf numFmtId="0" fontId="34" fillId="15" borderId="0" xfId="3" applyFont="1" applyFill="1" applyBorder="1" applyAlignment="1">
      <alignment horizontal="center" vertical="center" textRotation="90" wrapText="1"/>
    </xf>
    <xf numFmtId="0" fontId="34" fillId="15" borderId="97" xfId="3" applyFont="1" applyFill="1" applyBorder="1" applyAlignment="1">
      <alignment horizontal="center" vertical="center" textRotation="90" wrapText="1"/>
    </xf>
    <xf numFmtId="0" fontId="119" fillId="48" borderId="0" xfId="3" applyFont="1" applyFill="1" applyBorder="1" applyAlignment="1">
      <alignment horizontal="center" vertical="distributed" textRotation="90" wrapText="1"/>
    </xf>
    <xf numFmtId="0" fontId="119" fillId="48" borderId="71" xfId="3" applyFont="1" applyFill="1" applyBorder="1" applyAlignment="1">
      <alignment horizontal="center" vertical="distributed" textRotation="90" wrapText="1"/>
    </xf>
    <xf numFmtId="0" fontId="119" fillId="48" borderId="97" xfId="3" applyFont="1" applyFill="1" applyBorder="1" applyAlignment="1">
      <alignment horizontal="center" vertical="distributed" textRotation="90" wrapText="1"/>
    </xf>
    <xf numFmtId="0" fontId="119" fillId="48" borderId="51" xfId="3" applyFont="1" applyFill="1" applyBorder="1" applyAlignment="1">
      <alignment horizontal="center" vertical="distributed" textRotation="90" wrapText="1"/>
    </xf>
    <xf numFmtId="0" fontId="28" fillId="50" borderId="100" xfId="3" applyFont="1" applyFill="1" applyBorder="1" applyAlignment="1">
      <alignment horizontal="center" vertical="center" textRotation="90" wrapText="1"/>
    </xf>
    <xf numFmtId="0" fontId="28" fillId="50" borderId="99" xfId="3" applyFont="1" applyFill="1" applyBorder="1" applyAlignment="1">
      <alignment horizontal="center" vertical="center" textRotation="90" wrapText="1"/>
    </xf>
    <xf numFmtId="0" fontId="120" fillId="15" borderId="70" xfId="3" applyFont="1" applyFill="1" applyBorder="1" applyAlignment="1">
      <alignment horizontal="center" vertical="center" textRotation="90" wrapText="1"/>
    </xf>
    <xf numFmtId="0" fontId="120" fillId="15" borderId="0" xfId="3" applyFont="1" applyFill="1" applyBorder="1" applyAlignment="1">
      <alignment horizontal="center" vertical="center" textRotation="90" wrapText="1"/>
    </xf>
    <xf numFmtId="0" fontId="120" fillId="15" borderId="71" xfId="3" applyFont="1" applyFill="1" applyBorder="1" applyAlignment="1">
      <alignment horizontal="center" vertical="center" textRotation="90" wrapText="1"/>
    </xf>
    <xf numFmtId="0" fontId="120" fillId="15" borderId="54" xfId="3" applyFont="1" applyFill="1" applyBorder="1" applyAlignment="1">
      <alignment horizontal="center" vertical="center" textRotation="90" wrapText="1"/>
    </xf>
    <xf numFmtId="0" fontId="120" fillId="15" borderId="97" xfId="3" applyFont="1" applyFill="1" applyBorder="1" applyAlignment="1">
      <alignment horizontal="center" vertical="center" textRotation="90" wrapText="1"/>
    </xf>
    <xf numFmtId="0" fontId="120" fillId="15" borderId="51" xfId="3" applyFont="1" applyFill="1" applyBorder="1" applyAlignment="1">
      <alignment horizontal="center" vertical="center" textRotation="90" wrapText="1"/>
    </xf>
    <xf numFmtId="0" fontId="33" fillId="51" borderId="77" xfId="3" applyFont="1" applyFill="1" applyBorder="1" applyAlignment="1">
      <alignment horizontal="left" vertical="distributed"/>
    </xf>
    <xf numFmtId="0" fontId="33" fillId="51" borderId="51" xfId="3" applyFont="1" applyFill="1" applyBorder="1" applyAlignment="1">
      <alignment horizontal="left" vertical="distributed"/>
    </xf>
    <xf numFmtId="0" fontId="33" fillId="51" borderId="99" xfId="3" applyFont="1" applyFill="1" applyBorder="1" applyAlignment="1">
      <alignment horizontal="left" vertical="distributed"/>
    </xf>
    <xf numFmtId="0" fontId="59" fillId="48" borderId="102" xfId="3" applyFont="1" applyFill="1" applyBorder="1" applyAlignment="1">
      <alignment horizontal="center" vertical="center" wrapText="1"/>
    </xf>
    <xf numFmtId="0" fontId="59" fillId="48" borderId="103" xfId="3" applyFont="1" applyFill="1" applyBorder="1" applyAlignment="1">
      <alignment horizontal="center" vertical="center" wrapText="1"/>
    </xf>
    <xf numFmtId="0" fontId="8" fillId="15" borderId="102" xfId="3" applyFont="1" applyFill="1" applyBorder="1" applyAlignment="1">
      <alignment horizontal="center" vertical="center" wrapText="1"/>
    </xf>
    <xf numFmtId="0" fontId="8" fillId="15" borderId="101" xfId="3" applyFont="1" applyFill="1" applyBorder="1" applyAlignment="1">
      <alignment horizontal="center" vertical="center" wrapText="1"/>
    </xf>
    <xf numFmtId="0" fontId="2" fillId="47" borderId="7" xfId="3" applyFont="1" applyFill="1" applyBorder="1" applyAlignment="1">
      <alignment horizontal="center" textRotation="90" wrapText="1"/>
    </xf>
    <xf numFmtId="0" fontId="8" fillId="27" borderId="96" xfId="3" applyFont="1" applyFill="1" applyBorder="1" applyAlignment="1">
      <alignment horizontal="center" vertical="center" wrapText="1"/>
    </xf>
    <xf numFmtId="0" fontId="8" fillId="15" borderId="103" xfId="3" applyFont="1" applyFill="1" applyBorder="1" applyAlignment="1">
      <alignment horizontal="center" vertical="center" wrapText="1"/>
    </xf>
    <xf numFmtId="0" fontId="27" fillId="47" borderId="98" xfId="3" applyFont="1" applyFill="1" applyBorder="1" applyAlignment="1">
      <alignment horizontal="center" vertical="center" wrapText="1"/>
    </xf>
    <xf numFmtId="0" fontId="27" fillId="47" borderId="100" xfId="3" applyFont="1" applyFill="1" applyBorder="1" applyAlignment="1">
      <alignment horizontal="center" vertical="center" wrapText="1"/>
    </xf>
    <xf numFmtId="0" fontId="27" fillId="47" borderId="7" xfId="3" applyFont="1" applyFill="1" applyBorder="1" applyAlignment="1">
      <alignment horizontal="center" vertical="center" wrapText="1"/>
    </xf>
    <xf numFmtId="0" fontId="4" fillId="47" borderId="90" xfId="3" applyFont="1" applyFill="1" applyBorder="1" applyAlignment="1">
      <alignment horizontal="center" vertical="distributed" wrapText="1"/>
    </xf>
    <xf numFmtId="0" fontId="4" fillId="9" borderId="70" xfId="3" applyFont="1" applyFill="1" applyBorder="1" applyAlignment="1">
      <alignment horizontal="center" vertical="distributed" wrapText="1"/>
    </xf>
    <xf numFmtId="0" fontId="4" fillId="9" borderId="0" xfId="3" applyFont="1" applyFill="1" applyBorder="1" applyAlignment="1">
      <alignment horizontal="center" vertical="distributed" wrapText="1"/>
    </xf>
    <xf numFmtId="0" fontId="4" fillId="47" borderId="71" xfId="3" applyFont="1" applyFill="1" applyBorder="1" applyAlignment="1">
      <alignment horizontal="center" vertical="distributed" wrapText="1"/>
    </xf>
    <xf numFmtId="0" fontId="4" fillId="47" borderId="72" xfId="3" applyFont="1" applyFill="1" applyBorder="1" applyAlignment="1">
      <alignment horizontal="center" vertical="distributed" wrapText="1"/>
    </xf>
    <xf numFmtId="0" fontId="4" fillId="47" borderId="73" xfId="3" applyFont="1" applyFill="1" applyBorder="1" applyAlignment="1">
      <alignment horizontal="center" vertical="distributed" wrapText="1"/>
    </xf>
    <xf numFmtId="0" fontId="4" fillId="47" borderId="74" xfId="3" applyFont="1" applyFill="1" applyBorder="1" applyAlignment="1">
      <alignment horizontal="center" vertical="distributed" wrapText="1"/>
    </xf>
    <xf numFmtId="0" fontId="8" fillId="8" borderId="102" xfId="3" applyFont="1" applyFill="1" applyBorder="1" applyAlignment="1">
      <alignment horizontal="center" vertical="center" wrapText="1"/>
    </xf>
    <xf numFmtId="0" fontId="8" fillId="8" borderId="101" xfId="3" applyFont="1" applyFill="1" applyBorder="1" applyAlignment="1">
      <alignment horizontal="center" vertical="center" wrapText="1"/>
    </xf>
    <xf numFmtId="0" fontId="8" fillId="8" borderId="103" xfId="3" applyFont="1" applyFill="1" applyBorder="1" applyAlignment="1">
      <alignment horizontal="center" vertical="center" wrapText="1"/>
    </xf>
    <xf numFmtId="0" fontId="8" fillId="3" borderId="102" xfId="3" applyFont="1" applyFill="1" applyBorder="1" applyAlignment="1">
      <alignment horizontal="center" vertical="center" wrapText="1"/>
    </xf>
    <xf numFmtId="0" fontId="8" fillId="3" borderId="101" xfId="3" applyFont="1" applyFill="1" applyBorder="1" applyAlignment="1">
      <alignment horizontal="center" vertical="center" wrapText="1"/>
    </xf>
    <xf numFmtId="0" fontId="8" fillId="3" borderId="103" xfId="3" applyFont="1" applyFill="1" applyBorder="1" applyAlignment="1">
      <alignment horizontal="center" vertical="center" wrapText="1"/>
    </xf>
    <xf numFmtId="0" fontId="6" fillId="50" borderId="102" xfId="3" applyFont="1" applyFill="1" applyBorder="1" applyAlignment="1">
      <alignment horizontal="center" vertical="distributed" wrapText="1"/>
    </xf>
    <xf numFmtId="0" fontId="6" fillId="50" borderId="101" xfId="3" applyFont="1" applyFill="1" applyBorder="1" applyAlignment="1">
      <alignment horizontal="center" vertical="distributed" wrapText="1"/>
    </xf>
    <xf numFmtId="0" fontId="77" fillId="0" borderId="9" xfId="4" applyFont="1" applyBorder="1" applyAlignment="1">
      <alignment horizontal="center" vertical="center" wrapText="1"/>
    </xf>
    <xf numFmtId="0" fontId="77" fillId="0" borderId="52" xfId="4" applyFont="1" applyBorder="1" applyAlignment="1">
      <alignment horizontal="center" vertical="center" wrapText="1"/>
    </xf>
    <xf numFmtId="1" fontId="75" fillId="17" borderId="14" xfId="4" applyNumberFormat="1" applyFont="1" applyFill="1" applyBorder="1" applyAlignment="1">
      <alignment horizontal="center" vertical="center"/>
    </xf>
    <xf numFmtId="1" fontId="75" fillId="17" borderId="52" xfId="4" applyNumberFormat="1" applyFont="1" applyFill="1" applyBorder="1" applyAlignment="1">
      <alignment horizontal="center" vertical="center"/>
    </xf>
    <xf numFmtId="1" fontId="75" fillId="28" borderId="14" xfId="4" applyNumberFormat="1" applyFont="1" applyFill="1" applyBorder="1" applyAlignment="1">
      <alignment horizontal="center" vertical="center"/>
    </xf>
    <xf numFmtId="1" fontId="75" fillId="28" borderId="52" xfId="4" applyNumberFormat="1" applyFont="1" applyFill="1" applyBorder="1" applyAlignment="1">
      <alignment horizontal="center" vertical="center"/>
    </xf>
    <xf numFmtId="0" fontId="85" fillId="0" borderId="0" xfId="4" applyFont="1" applyBorder="1" applyAlignment="1">
      <alignment horizontal="center" textRotation="90" wrapText="1"/>
    </xf>
    <xf numFmtId="0" fontId="68" fillId="0" borderId="0" xfId="4" applyFont="1" applyBorder="1" applyAlignment="1">
      <alignment horizontal="center" textRotation="90" wrapText="1"/>
    </xf>
    <xf numFmtId="0" fontId="14" fillId="0" borderId="37" xfId="4" applyFont="1" applyBorder="1" applyAlignment="1">
      <alignment horizontal="center" textRotation="90" wrapText="1"/>
    </xf>
    <xf numFmtId="0" fontId="14" fillId="0" borderId="5" xfId="4" applyFont="1" applyBorder="1" applyAlignment="1">
      <alignment horizontal="center" textRotation="90" wrapText="1"/>
    </xf>
    <xf numFmtId="0" fontId="14" fillId="0" borderId="43" xfId="4" applyFont="1" applyBorder="1" applyAlignment="1">
      <alignment horizontal="center" textRotation="90" wrapText="1"/>
    </xf>
    <xf numFmtId="0" fontId="32" fillId="0" borderId="78" xfId="4" applyFont="1" applyBorder="1" applyAlignment="1">
      <alignment horizontal="center" vertical="center"/>
    </xf>
    <xf numFmtId="0" fontId="32" fillId="0" borderId="80" xfId="4" applyFont="1" applyBorder="1" applyAlignment="1">
      <alignment horizontal="center" vertical="center"/>
    </xf>
    <xf numFmtId="0" fontId="32" fillId="0" borderId="79" xfId="4" applyFont="1" applyBorder="1" applyAlignment="1">
      <alignment horizontal="center" vertical="center"/>
    </xf>
    <xf numFmtId="0" fontId="64" fillId="16" borderId="29" xfId="4" applyFont="1" applyFill="1" applyBorder="1" applyAlignment="1">
      <alignment horizontal="left" vertical="center" wrapText="1"/>
    </xf>
    <xf numFmtId="0" fontId="64" fillId="16" borderId="58" xfId="4" applyFont="1" applyFill="1" applyBorder="1" applyAlignment="1">
      <alignment horizontal="left" vertical="center" wrapText="1"/>
    </xf>
    <xf numFmtId="0" fontId="64" fillId="16" borderId="32" xfId="4" applyFont="1" applyFill="1" applyBorder="1" applyAlignment="1">
      <alignment horizontal="left" vertical="center" wrapText="1"/>
    </xf>
    <xf numFmtId="0" fontId="64" fillId="16" borderId="61" xfId="4" applyFont="1" applyFill="1" applyBorder="1" applyAlignment="1">
      <alignment horizontal="left" vertical="center" wrapText="1"/>
    </xf>
    <xf numFmtId="0" fontId="73" fillId="0" borderId="37" xfId="4" applyFont="1" applyBorder="1" applyAlignment="1">
      <alignment horizontal="center" vertical="center" textRotation="90" wrapText="1"/>
    </xf>
    <xf numFmtId="0" fontId="73" fillId="0" borderId="5" xfId="4" applyFont="1" applyBorder="1" applyAlignment="1">
      <alignment horizontal="center" vertical="center" textRotation="90" wrapText="1"/>
    </xf>
    <xf numFmtId="0" fontId="73" fillId="0" borderId="43" xfId="4" applyFont="1" applyBorder="1" applyAlignment="1">
      <alignment horizontal="center" vertical="center" textRotation="90" wrapText="1"/>
    </xf>
    <xf numFmtId="0" fontId="82" fillId="8" borderId="107" xfId="4" applyFont="1" applyFill="1" applyBorder="1" applyAlignment="1">
      <alignment horizontal="left" vertical="distributed"/>
    </xf>
    <xf numFmtId="0" fontId="82" fillId="8" borderId="110" xfId="4" applyFont="1" applyFill="1" applyBorder="1" applyAlignment="1">
      <alignment horizontal="left" vertical="distributed"/>
    </xf>
    <xf numFmtId="0" fontId="82" fillId="8" borderId="155" xfId="4" applyFont="1" applyFill="1" applyBorder="1" applyAlignment="1">
      <alignment horizontal="left" vertical="distributed"/>
    </xf>
    <xf numFmtId="0" fontId="82" fillId="8" borderId="139" xfId="4" applyFont="1" applyFill="1" applyBorder="1" applyAlignment="1">
      <alignment horizontal="left" vertical="distributed"/>
    </xf>
    <xf numFmtId="0" fontId="88" fillId="23" borderId="26" xfId="4" applyFont="1" applyFill="1" applyBorder="1" applyAlignment="1">
      <alignment horizontal="center" vertical="center" textRotation="90" wrapText="1"/>
    </xf>
    <xf numFmtId="0" fontId="88" fillId="23" borderId="12" xfId="4" applyFont="1" applyFill="1" applyBorder="1" applyAlignment="1">
      <alignment horizontal="center" vertical="center" textRotation="90" wrapText="1"/>
    </xf>
    <xf numFmtId="0" fontId="88" fillId="23" borderId="30" xfId="4" applyFont="1" applyFill="1" applyBorder="1" applyAlignment="1">
      <alignment horizontal="center" vertical="center" textRotation="90" wrapText="1"/>
    </xf>
    <xf numFmtId="0" fontId="88" fillId="23" borderId="28" xfId="4" applyFont="1" applyFill="1" applyBorder="1" applyAlignment="1">
      <alignment horizontal="center" vertical="center" textRotation="90" wrapText="1"/>
    </xf>
    <xf numFmtId="0" fontId="88" fillId="23" borderId="54" xfId="4" applyFont="1" applyFill="1" applyBorder="1" applyAlignment="1">
      <alignment horizontal="center" vertical="center" textRotation="90" wrapText="1"/>
    </xf>
    <xf numFmtId="0" fontId="88" fillId="23" borderId="51" xfId="4" applyFont="1" applyFill="1" applyBorder="1" applyAlignment="1">
      <alignment horizontal="center" vertical="center" textRotation="90" wrapText="1"/>
    </xf>
    <xf numFmtId="0" fontId="79" fillId="0" borderId="0" xfId="4" applyFont="1" applyAlignment="1">
      <alignment horizontal="center"/>
    </xf>
    <xf numFmtId="0" fontId="65" fillId="0" borderId="0" xfId="4" applyFont="1" applyAlignment="1">
      <alignment horizontal="center"/>
    </xf>
    <xf numFmtId="0" fontId="80" fillId="0" borderId="0" xfId="4" applyFont="1" applyAlignment="1">
      <alignment horizontal="center"/>
    </xf>
    <xf numFmtId="0" fontId="87" fillId="45" borderId="26" xfId="4" applyFont="1" applyFill="1" applyBorder="1" applyAlignment="1">
      <alignment horizontal="center" vertical="center" textRotation="90" wrapText="1"/>
    </xf>
    <xf numFmtId="0" fontId="87" fillId="45" borderId="12" xfId="4" applyFont="1" applyFill="1" applyBorder="1" applyAlignment="1">
      <alignment horizontal="center" vertical="center" textRotation="90" wrapText="1"/>
    </xf>
    <xf numFmtId="0" fontId="87" fillId="45" borderId="30" xfId="4" applyFont="1" applyFill="1" applyBorder="1" applyAlignment="1">
      <alignment horizontal="center" vertical="center" textRotation="90" wrapText="1"/>
    </xf>
    <xf numFmtId="0" fontId="87" fillId="45" borderId="28" xfId="4" applyFont="1" applyFill="1" applyBorder="1" applyAlignment="1">
      <alignment horizontal="center" vertical="center" textRotation="90" wrapText="1"/>
    </xf>
    <xf numFmtId="0" fontId="87" fillId="45" borderId="54" xfId="4" applyFont="1" applyFill="1" applyBorder="1" applyAlignment="1">
      <alignment horizontal="center" vertical="center" textRotation="90" wrapText="1"/>
    </xf>
    <xf numFmtId="0" fontId="87" fillId="45" borderId="51" xfId="4" applyFont="1" applyFill="1" applyBorder="1" applyAlignment="1">
      <alignment horizontal="center" vertical="center" textRotation="90" wrapText="1"/>
    </xf>
    <xf numFmtId="0" fontId="32" fillId="0" borderId="59" xfId="4" applyFont="1" applyBorder="1" applyAlignment="1">
      <alignment horizontal="center" vertical="center"/>
    </xf>
    <xf numFmtId="0" fontId="32" fillId="0" borderId="63" xfId="4" applyFont="1" applyBorder="1" applyAlignment="1">
      <alignment horizontal="center" vertical="center"/>
    </xf>
    <xf numFmtId="0" fontId="32" fillId="0" borderId="56" xfId="4" applyFont="1" applyBorder="1" applyAlignment="1">
      <alignment horizontal="center" vertical="center"/>
    </xf>
    <xf numFmtId="0" fontId="11" fillId="0" borderId="105" xfId="4" applyFont="1" applyBorder="1" applyAlignment="1">
      <alignment horizontal="center" vertical="center"/>
    </xf>
    <xf numFmtId="0" fontId="11" fillId="0" borderId="80" xfId="4" applyFont="1" applyBorder="1" applyAlignment="1">
      <alignment horizontal="center" vertical="center"/>
    </xf>
    <xf numFmtId="0" fontId="11" fillId="0" borderId="79" xfId="4" applyFont="1" applyBorder="1" applyAlignment="1">
      <alignment horizontal="center" vertical="center"/>
    </xf>
    <xf numFmtId="0" fontId="10" fillId="0" borderId="0" xfId="4" applyFont="1" applyAlignment="1">
      <alignment horizontal="center"/>
    </xf>
    <xf numFmtId="0" fontId="10" fillId="0" borderId="0" xfId="3" applyFont="1" applyAlignment="1">
      <alignment horizontal="center"/>
    </xf>
    <xf numFmtId="0" fontId="10" fillId="0" borderId="0" xfId="3" applyFont="1" applyBorder="1" applyAlignment="1">
      <alignment horizontal="center" vertical="distributed"/>
    </xf>
    <xf numFmtId="0" fontId="10" fillId="0" borderId="0" xfId="3" applyFont="1" applyBorder="1" applyAlignment="1">
      <alignment horizontal="left" vertical="distributed"/>
    </xf>
    <xf numFmtId="0" fontId="77" fillId="0" borderId="5" xfId="4" applyFont="1" applyBorder="1" applyAlignment="1">
      <alignment horizontal="center" vertical="center" wrapText="1"/>
    </xf>
    <xf numFmtId="0" fontId="81" fillId="18" borderId="37" xfId="4" applyFont="1" applyFill="1" applyBorder="1" applyAlignment="1">
      <alignment horizontal="center" vertical="center" wrapText="1"/>
    </xf>
    <xf numFmtId="0" fontId="81" fillId="18" borderId="5" xfId="4" applyFont="1" applyFill="1" applyBorder="1" applyAlignment="1">
      <alignment horizontal="center" vertical="center" wrapText="1"/>
    </xf>
    <xf numFmtId="0" fontId="22" fillId="0" borderId="0" xfId="4" applyFont="1" applyAlignment="1">
      <alignment horizontal="center"/>
    </xf>
    <xf numFmtId="0" fontId="64" fillId="0" borderId="0" xfId="4" applyFont="1" applyAlignment="1">
      <alignment horizontal="center"/>
    </xf>
    <xf numFmtId="0" fontId="71" fillId="0" borderId="37" xfId="4" applyFont="1" applyBorder="1" applyAlignment="1">
      <alignment horizontal="center" vertical="center" textRotation="90" wrapText="1"/>
    </xf>
    <xf numFmtId="0" fontId="71" fillId="0" borderId="5" xfId="4" applyFont="1" applyBorder="1" applyAlignment="1">
      <alignment horizontal="center" vertical="center" textRotation="90" wrapText="1"/>
    </xf>
    <xf numFmtId="0" fontId="71" fillId="0" borderId="43" xfId="4" applyFont="1" applyBorder="1" applyAlignment="1">
      <alignment horizontal="center" vertical="center" textRotation="90" wrapText="1"/>
    </xf>
    <xf numFmtId="0" fontId="71" fillId="0" borderId="27" xfId="4" applyFont="1" applyBorder="1" applyAlignment="1">
      <alignment horizontal="center" vertical="center" wrapText="1"/>
    </xf>
    <xf numFmtId="0" fontId="71" fillId="0" borderId="45" xfId="4" applyFont="1" applyBorder="1" applyAlignment="1">
      <alignment horizontal="center" vertical="center" wrapText="1"/>
    </xf>
    <xf numFmtId="0" fontId="71" fillId="0" borderId="41" xfId="4" applyFont="1" applyBorder="1" applyAlignment="1">
      <alignment horizontal="center" vertical="center" wrapText="1"/>
    </xf>
    <xf numFmtId="0" fontId="71" fillId="0" borderId="42" xfId="4" applyFont="1" applyBorder="1" applyAlignment="1">
      <alignment horizontal="center" vertical="center" wrapText="1"/>
    </xf>
    <xf numFmtId="0" fontId="71" fillId="0" borderId="55" xfId="4" applyFont="1" applyBorder="1" applyAlignment="1">
      <alignment horizontal="center" vertical="center" wrapText="1"/>
    </xf>
    <xf numFmtId="0" fontId="71" fillId="0" borderId="44" xfId="4" applyFont="1" applyBorder="1" applyAlignment="1">
      <alignment horizontal="center" vertical="center" wrapText="1"/>
    </xf>
    <xf numFmtId="0" fontId="88" fillId="10" borderId="109" xfId="4" applyFont="1" applyFill="1" applyBorder="1" applyAlignment="1">
      <alignment horizontal="center" vertical="center" textRotation="90" wrapText="1"/>
    </xf>
    <xf numFmtId="0" fontId="88" fillId="10" borderId="108" xfId="4" applyFont="1" applyFill="1" applyBorder="1" applyAlignment="1">
      <alignment horizontal="center" vertical="center" textRotation="90" wrapText="1"/>
    </xf>
    <xf numFmtId="0" fontId="88" fillId="10" borderId="115" xfId="4" applyFont="1" applyFill="1" applyBorder="1" applyAlignment="1">
      <alignment horizontal="center" vertical="center" textRotation="90" wrapText="1"/>
    </xf>
    <xf numFmtId="0" fontId="88" fillId="10" borderId="70" xfId="4" applyFont="1" applyFill="1" applyBorder="1" applyAlignment="1">
      <alignment horizontal="center" vertical="center" textRotation="90" wrapText="1"/>
    </xf>
    <xf numFmtId="0" fontId="88" fillId="10" borderId="0" xfId="4" applyFont="1" applyFill="1" applyBorder="1" applyAlignment="1">
      <alignment horizontal="center" vertical="center" textRotation="90" wrapText="1"/>
    </xf>
    <xf numFmtId="0" fontId="88" fillId="10" borderId="71" xfId="4" applyFont="1" applyFill="1" applyBorder="1" applyAlignment="1">
      <alignment horizontal="center" vertical="center" textRotation="90" wrapText="1"/>
    </xf>
    <xf numFmtId="0" fontId="88" fillId="10" borderId="54" xfId="4" applyFont="1" applyFill="1" applyBorder="1" applyAlignment="1">
      <alignment horizontal="center" vertical="center" textRotation="90" wrapText="1"/>
    </xf>
    <xf numFmtId="0" fontId="88" fillId="10" borderId="97" xfId="4" applyFont="1" applyFill="1" applyBorder="1" applyAlignment="1">
      <alignment horizontal="center" vertical="center" textRotation="90" wrapText="1"/>
    </xf>
    <xf numFmtId="0" fontId="88" fillId="10" borderId="51" xfId="4" applyFont="1" applyFill="1" applyBorder="1" applyAlignment="1">
      <alignment horizontal="center" vertical="center" textRotation="90" wrapText="1"/>
    </xf>
    <xf numFmtId="0" fontId="10" fillId="0" borderId="0" xfId="3" applyFont="1" applyAlignment="1">
      <alignment horizontal="right"/>
    </xf>
    <xf numFmtId="0" fontId="64" fillId="16" borderId="38" xfId="4" applyFont="1" applyFill="1" applyBorder="1" applyAlignment="1">
      <alignment horizontal="left" vertical="center" wrapText="1"/>
    </xf>
    <xf numFmtId="0" fontId="64" fillId="16" borderId="53" xfId="4" applyFont="1" applyFill="1" applyBorder="1" applyAlignment="1">
      <alignment horizontal="left" vertical="center" wrapText="1"/>
    </xf>
    <xf numFmtId="0" fontId="71" fillId="0" borderId="22" xfId="4" applyFont="1" applyFill="1" applyBorder="1" applyAlignment="1">
      <alignment horizontal="center" vertical="center" wrapText="1"/>
    </xf>
    <xf numFmtId="0" fontId="71" fillId="0" borderId="33" xfId="4" applyFont="1" applyFill="1" applyBorder="1" applyAlignment="1">
      <alignment horizontal="center" vertical="center" wrapText="1"/>
    </xf>
    <xf numFmtId="0" fontId="71" fillId="0" borderId="10" xfId="4" applyFont="1" applyFill="1" applyBorder="1" applyAlignment="1">
      <alignment horizontal="center" vertical="center" wrapText="1"/>
    </xf>
    <xf numFmtId="0" fontId="71" fillId="0" borderId="40" xfId="4" applyFont="1" applyFill="1" applyBorder="1" applyAlignment="1">
      <alignment horizontal="center" vertical="center" wrapText="1"/>
    </xf>
    <xf numFmtId="0" fontId="71" fillId="0" borderId="25" xfId="4" applyFont="1" applyFill="1" applyBorder="1" applyAlignment="1">
      <alignment horizontal="center" vertical="center" wrapText="1"/>
    </xf>
    <xf numFmtId="0" fontId="71" fillId="0" borderId="57" xfId="4" applyFont="1" applyFill="1" applyBorder="1" applyAlignment="1">
      <alignment horizontal="center" vertical="center" wrapText="1"/>
    </xf>
    <xf numFmtId="0" fontId="71" fillId="0" borderId="36" xfId="4" applyFont="1" applyFill="1" applyBorder="1" applyAlignment="1">
      <alignment horizontal="center" vertical="center" wrapText="1"/>
    </xf>
    <xf numFmtId="0" fontId="71" fillId="0" borderId="63" xfId="4" applyFont="1" applyFill="1" applyBorder="1" applyAlignment="1">
      <alignment horizontal="center" vertical="center" wrapText="1"/>
    </xf>
    <xf numFmtId="0" fontId="84" fillId="0" borderId="23" xfId="4" applyFont="1" applyBorder="1" applyAlignment="1">
      <alignment horizontal="left" vertical="center" wrapText="1"/>
    </xf>
    <xf numFmtId="0" fontId="84" fillId="0" borderId="35" xfId="4" applyFont="1" applyBorder="1" applyAlignment="1">
      <alignment horizontal="left" vertical="center" wrapText="1"/>
    </xf>
    <xf numFmtId="0" fontId="84" fillId="0" borderId="21" xfId="4" applyFont="1" applyBorder="1" applyAlignment="1">
      <alignment horizontal="left" vertical="center" wrapText="1"/>
    </xf>
    <xf numFmtId="0" fontId="81" fillId="18" borderId="9" xfId="4" applyFont="1" applyFill="1" applyBorder="1" applyAlignment="1">
      <alignment horizontal="center" vertical="center" wrapText="1"/>
    </xf>
    <xf numFmtId="0" fontId="81" fillId="18" borderId="52" xfId="4" applyFont="1" applyFill="1" applyBorder="1" applyAlignment="1">
      <alignment horizontal="center" vertical="center" wrapText="1"/>
    </xf>
    <xf numFmtId="0" fontId="64" fillId="21" borderId="21" xfId="4" applyFont="1" applyFill="1" applyBorder="1" applyAlignment="1">
      <alignment horizontal="left" vertical="center"/>
    </xf>
    <xf numFmtId="0" fontId="64" fillId="21" borderId="44" xfId="4" applyFont="1" applyFill="1" applyBorder="1" applyAlignment="1">
      <alignment horizontal="left" vertical="center"/>
    </xf>
    <xf numFmtId="0" fontId="82" fillId="8" borderId="107" xfId="4" applyFont="1" applyFill="1" applyBorder="1" applyAlignment="1">
      <alignment horizontal="left" vertical="distributed" wrapText="1"/>
    </xf>
    <xf numFmtId="0" fontId="82" fillId="8" borderId="110" xfId="4" applyFont="1" applyFill="1" applyBorder="1" applyAlignment="1">
      <alignment horizontal="left" vertical="distributed" wrapText="1"/>
    </xf>
    <xf numFmtId="0" fontId="82" fillId="8" borderId="155" xfId="4" applyFont="1" applyFill="1" applyBorder="1" applyAlignment="1">
      <alignment horizontal="left" vertical="distributed" wrapText="1"/>
    </xf>
    <xf numFmtId="0" fontId="82" fillId="8" borderId="139" xfId="4" applyFont="1" applyFill="1" applyBorder="1" applyAlignment="1">
      <alignment horizontal="left" vertical="distributed" wrapText="1"/>
    </xf>
    <xf numFmtId="0" fontId="83" fillId="0" borderId="53" xfId="4" applyFont="1" applyBorder="1" applyAlignment="1">
      <alignment horizontal="center" vertical="center"/>
    </xf>
    <xf numFmtId="0" fontId="83" fillId="0" borderId="32" xfId="4" applyFont="1" applyBorder="1" applyAlignment="1">
      <alignment horizontal="center" vertical="center"/>
    </xf>
    <xf numFmtId="0" fontId="83" fillId="0" borderId="33" xfId="4" applyFont="1" applyBorder="1" applyAlignment="1">
      <alignment horizontal="center" vertical="center"/>
    </xf>
    <xf numFmtId="0" fontId="83" fillId="0" borderId="22" xfId="4" applyFont="1" applyBorder="1" applyAlignment="1">
      <alignment horizontal="center" vertical="center"/>
    </xf>
    <xf numFmtId="0" fontId="32" fillId="0" borderId="91" xfId="4" applyFont="1" applyBorder="1" applyAlignment="1">
      <alignment horizontal="center" vertical="center"/>
    </xf>
    <xf numFmtId="0" fontId="32" fillId="0" borderId="75" xfId="4" applyFont="1" applyBorder="1" applyAlignment="1">
      <alignment horizontal="center" vertical="center"/>
    </xf>
    <xf numFmtId="0" fontId="32" fillId="0" borderId="90" xfId="4" applyFont="1" applyBorder="1" applyAlignment="1">
      <alignment horizontal="center" vertical="center"/>
    </xf>
    <xf numFmtId="0" fontId="14" fillId="0" borderId="164" xfId="4" applyFont="1" applyBorder="1" applyAlignment="1">
      <alignment horizontal="center" textRotation="90" wrapText="1"/>
    </xf>
    <xf numFmtId="0" fontId="14" fillId="0" borderId="165" xfId="4" applyFont="1" applyBorder="1" applyAlignment="1">
      <alignment horizontal="center" textRotation="90" wrapText="1"/>
    </xf>
    <xf numFmtId="0" fontId="14" fillId="0" borderId="166" xfId="4" applyFont="1" applyBorder="1" applyAlignment="1">
      <alignment horizontal="center" textRotation="90" wrapText="1"/>
    </xf>
    <xf numFmtId="0" fontId="83" fillId="0" borderId="155" xfId="4" applyFont="1" applyBorder="1" applyAlignment="1">
      <alignment horizontal="center" vertical="center"/>
    </xf>
    <xf numFmtId="0" fontId="83" fillId="0" borderId="73" xfId="4" applyFont="1" applyBorder="1" applyAlignment="1">
      <alignment horizontal="center" vertical="center"/>
    </xf>
    <xf numFmtId="0" fontId="83" fillId="0" borderId="106" xfId="4" applyFont="1" applyBorder="1" applyAlignment="1">
      <alignment horizontal="center" vertical="center"/>
    </xf>
    <xf numFmtId="0" fontId="83" fillId="0" borderId="174" xfId="4" applyFont="1" applyBorder="1" applyAlignment="1">
      <alignment horizontal="center" vertical="center"/>
    </xf>
    <xf numFmtId="0" fontId="83" fillId="0" borderId="171" xfId="4" applyFont="1" applyBorder="1" applyAlignment="1">
      <alignment horizontal="center" vertical="center"/>
    </xf>
    <xf numFmtId="0" fontId="73" fillId="0" borderId="164" xfId="4" applyFont="1" applyBorder="1" applyAlignment="1">
      <alignment horizontal="center" vertical="center" textRotation="90" wrapText="1"/>
    </xf>
    <xf numFmtId="0" fontId="73" fillId="0" borderId="165" xfId="4" applyFont="1" applyBorder="1" applyAlignment="1">
      <alignment horizontal="center" vertical="center" textRotation="90" wrapText="1"/>
    </xf>
    <xf numFmtId="0" fontId="73" fillId="0" borderId="166" xfId="4" applyFont="1" applyBorder="1" applyAlignment="1">
      <alignment horizontal="center" vertical="center" textRotation="90" wrapText="1"/>
    </xf>
    <xf numFmtId="0" fontId="71" fillId="0" borderId="82" xfId="4" applyFont="1" applyBorder="1" applyAlignment="1">
      <alignment vertical="center" wrapText="1"/>
    </xf>
    <xf numFmtId="0" fontId="71" fillId="0" borderId="85" xfId="4" applyFont="1" applyBorder="1" applyAlignment="1">
      <alignment vertical="center" wrapText="1"/>
    </xf>
    <xf numFmtId="0" fontId="71" fillId="0" borderId="83" xfId="4" applyFont="1" applyBorder="1" applyAlignment="1">
      <alignment vertical="center" wrapText="1"/>
    </xf>
    <xf numFmtId="0" fontId="71" fillId="0" borderId="88" xfId="4" applyFont="1" applyBorder="1" applyAlignment="1">
      <alignment vertical="center" wrapText="1"/>
    </xf>
    <xf numFmtId="0" fontId="71" fillId="0" borderId="86" xfId="4" applyFont="1" applyBorder="1" applyAlignment="1">
      <alignment vertical="center" wrapText="1"/>
    </xf>
    <xf numFmtId="0" fontId="71" fillId="0" borderId="87" xfId="4" applyFont="1" applyBorder="1" applyAlignment="1">
      <alignment vertical="center" wrapText="1"/>
    </xf>
    <xf numFmtId="0" fontId="71" fillId="0" borderId="164" xfId="4" applyFont="1" applyBorder="1" applyAlignment="1">
      <alignment horizontal="center" vertical="center" textRotation="90" wrapText="1"/>
    </xf>
    <xf numFmtId="0" fontId="71" fillId="0" borderId="165" xfId="4" applyFont="1" applyBorder="1" applyAlignment="1">
      <alignment horizontal="center" vertical="center" textRotation="90" wrapText="1"/>
    </xf>
    <xf numFmtId="0" fontId="71" fillId="0" borderId="166" xfId="4" applyFont="1" applyBorder="1" applyAlignment="1">
      <alignment horizontal="center" vertical="center" textRotation="90" wrapText="1"/>
    </xf>
    <xf numFmtId="0" fontId="32" fillId="0" borderId="82" xfId="4" applyFont="1" applyBorder="1" applyAlignment="1">
      <alignment horizontal="center" vertical="center"/>
    </xf>
    <xf numFmtId="0" fontId="75" fillId="21" borderId="89" xfId="4" applyFont="1" applyFill="1" applyBorder="1" applyAlignment="1">
      <alignment horizontal="center" vertical="center" wrapText="1"/>
    </xf>
    <xf numFmtId="0" fontId="75" fillId="21" borderId="52" xfId="4" applyFont="1" applyFill="1" applyBorder="1" applyAlignment="1">
      <alignment horizontal="center" vertical="center" wrapText="1"/>
    </xf>
    <xf numFmtId="0" fontId="77" fillId="0" borderId="165" xfId="4" applyFont="1" applyBorder="1" applyAlignment="1">
      <alignment horizontal="center" vertical="center" wrapText="1"/>
    </xf>
    <xf numFmtId="0" fontId="64" fillId="16" borderId="107" xfId="4" applyFont="1" applyFill="1" applyBorder="1" applyAlignment="1">
      <alignment horizontal="left" vertical="center" wrapText="1"/>
    </xf>
    <xf numFmtId="0" fontId="64" fillId="16" borderId="110" xfId="4" applyFont="1" applyFill="1" applyBorder="1" applyAlignment="1">
      <alignment horizontal="left" vertical="center" wrapText="1"/>
    </xf>
    <xf numFmtId="0" fontId="64" fillId="16" borderId="155" xfId="4" applyFont="1" applyFill="1" applyBorder="1" applyAlignment="1">
      <alignment horizontal="left" vertical="center" wrapText="1"/>
    </xf>
    <xf numFmtId="0" fontId="64" fillId="16" borderId="139" xfId="4" applyFont="1" applyFill="1" applyBorder="1" applyAlignment="1">
      <alignment horizontal="left" vertical="center" wrapText="1"/>
    </xf>
    <xf numFmtId="0" fontId="71" fillId="0" borderId="113" xfId="4" applyFont="1" applyFill="1" applyBorder="1" applyAlignment="1">
      <alignment horizontal="center" vertical="center"/>
    </xf>
    <xf numFmtId="0" fontId="71" fillId="0" borderId="52" xfId="4" applyFont="1" applyFill="1" applyBorder="1" applyAlignment="1">
      <alignment horizontal="center" vertical="center"/>
    </xf>
    <xf numFmtId="0" fontId="126" fillId="23" borderId="100" xfId="4" applyFont="1" applyFill="1" applyBorder="1" applyAlignment="1">
      <alignment horizontal="center" vertical="center" textRotation="90"/>
    </xf>
    <xf numFmtId="0" fontId="126" fillId="23" borderId="99" xfId="4" applyFont="1" applyFill="1" applyBorder="1" applyAlignment="1">
      <alignment horizontal="center" vertical="center" textRotation="90"/>
    </xf>
    <xf numFmtId="0" fontId="88" fillId="10" borderId="70" xfId="4" applyFont="1" applyFill="1" applyBorder="1" applyAlignment="1">
      <alignment horizontal="center" vertical="center" textRotation="90"/>
    </xf>
    <xf numFmtId="0" fontId="88" fillId="10" borderId="0" xfId="4" applyFont="1" applyFill="1" applyBorder="1" applyAlignment="1">
      <alignment horizontal="center" vertical="center" textRotation="90"/>
    </xf>
    <xf numFmtId="0" fontId="88" fillId="10" borderId="88" xfId="4" applyFont="1" applyFill="1" applyBorder="1" applyAlignment="1">
      <alignment horizontal="center" vertical="center" textRotation="90"/>
    </xf>
    <xf numFmtId="0" fontId="88" fillId="10" borderId="54" xfId="4" applyFont="1" applyFill="1" applyBorder="1" applyAlignment="1">
      <alignment horizontal="center" vertical="center" textRotation="90"/>
    </xf>
    <xf numFmtId="0" fontId="88" fillId="10" borderId="97" xfId="4" applyFont="1" applyFill="1" applyBorder="1" applyAlignment="1">
      <alignment horizontal="center" vertical="center" textRotation="90"/>
    </xf>
    <xf numFmtId="0" fontId="88" fillId="10" borderId="87" xfId="4" applyFont="1" applyFill="1" applyBorder="1" applyAlignment="1">
      <alignment horizontal="center" vertical="center" textRotation="90"/>
    </xf>
    <xf numFmtId="0" fontId="81" fillId="52" borderId="164" xfId="4" applyFont="1" applyFill="1" applyBorder="1" applyAlignment="1">
      <alignment horizontal="center" vertical="center" wrapText="1"/>
    </xf>
    <xf numFmtId="0" fontId="81" fillId="52" borderId="165" xfId="4" applyFont="1" applyFill="1" applyBorder="1" applyAlignment="1">
      <alignment horizontal="center" vertical="center" wrapText="1"/>
    </xf>
    <xf numFmtId="0" fontId="82" fillId="52" borderId="82" xfId="4" applyFont="1" applyFill="1" applyBorder="1" applyAlignment="1">
      <alignment horizontal="left" vertical="distributed"/>
    </xf>
    <xf numFmtId="0" fontId="82" fillId="52" borderId="85" xfId="4" applyFont="1" applyFill="1" applyBorder="1" applyAlignment="1">
      <alignment horizontal="left" vertical="distributed"/>
    </xf>
    <xf numFmtId="0" fontId="82" fillId="52" borderId="155" xfId="4" applyFont="1" applyFill="1" applyBorder="1" applyAlignment="1">
      <alignment horizontal="left" vertical="distributed"/>
    </xf>
    <xf numFmtId="0" fontId="82" fillId="52" borderId="139" xfId="4" applyFont="1" applyFill="1" applyBorder="1" applyAlignment="1">
      <alignment horizontal="left" vertical="distributed"/>
    </xf>
    <xf numFmtId="0" fontId="77" fillId="0" borderId="113" xfId="4" applyFont="1" applyBorder="1" applyAlignment="1">
      <alignment horizontal="center" vertical="center" wrapText="1"/>
    </xf>
    <xf numFmtId="0" fontId="64" fillId="16" borderId="171" xfId="4" applyFont="1" applyFill="1" applyBorder="1" applyAlignment="1">
      <alignment horizontal="left" vertical="center" wrapText="1"/>
    </xf>
    <xf numFmtId="0" fontId="64" fillId="16" borderId="174" xfId="4" applyFont="1" applyFill="1" applyBorder="1" applyAlignment="1">
      <alignment horizontal="left" vertical="center" wrapText="1"/>
    </xf>
    <xf numFmtId="0" fontId="81" fillId="17" borderId="164" xfId="4" applyFont="1" applyFill="1" applyBorder="1" applyAlignment="1">
      <alignment horizontal="center" vertical="center" wrapText="1"/>
    </xf>
    <xf numFmtId="0" fontId="81" fillId="17" borderId="166" xfId="4" applyFont="1" applyFill="1" applyBorder="1" applyAlignment="1">
      <alignment horizontal="center" vertical="center" wrapText="1"/>
    </xf>
    <xf numFmtId="0" fontId="82" fillId="17" borderId="83" xfId="4" applyFont="1" applyFill="1" applyBorder="1" applyAlignment="1">
      <alignment horizontal="center" vertical="distributed"/>
    </xf>
    <xf numFmtId="0" fontId="82" fillId="17" borderId="88" xfId="4" applyFont="1" applyFill="1" applyBorder="1" applyAlignment="1">
      <alignment horizontal="center" vertical="distributed"/>
    </xf>
    <xf numFmtId="0" fontId="82" fillId="17" borderId="86" xfId="4" applyFont="1" applyFill="1" applyBorder="1" applyAlignment="1">
      <alignment horizontal="center" vertical="distributed"/>
    </xf>
    <xf numFmtId="0" fontId="82" fillId="17" borderId="87" xfId="4" applyFont="1" applyFill="1" applyBorder="1" applyAlignment="1">
      <alignment horizontal="center" vertical="distributed"/>
    </xf>
    <xf numFmtId="0" fontId="75" fillId="25" borderId="89" xfId="4" applyFont="1" applyFill="1" applyBorder="1" applyAlignment="1">
      <alignment horizontal="center" vertical="center" wrapText="1"/>
    </xf>
    <xf numFmtId="0" fontId="75" fillId="25" borderId="15" xfId="4" applyFont="1" applyFill="1" applyBorder="1" applyAlignment="1">
      <alignment horizontal="center" vertical="center" wrapText="1"/>
    </xf>
    <xf numFmtId="0" fontId="71" fillId="12" borderId="113" xfId="4" applyFont="1" applyFill="1" applyBorder="1" applyAlignment="1">
      <alignment horizontal="center" vertical="center"/>
    </xf>
    <xf numFmtId="0" fontId="71" fillId="12" borderId="15" xfId="4" applyFont="1" applyFill="1" applyBorder="1" applyAlignment="1">
      <alignment horizontal="center" vertical="center"/>
    </xf>
    <xf numFmtId="0" fontId="84" fillId="0" borderId="97" xfId="4" applyFont="1" applyBorder="1" applyAlignment="1">
      <alignment horizontal="left" vertical="center" wrapText="1"/>
    </xf>
    <xf numFmtId="0" fontId="71" fillId="0" borderId="105" xfId="4" applyFont="1" applyFill="1" applyBorder="1" applyAlignment="1">
      <alignment horizontal="center" vertical="center" wrapText="1"/>
    </xf>
    <xf numFmtId="0" fontId="71" fillId="0" borderId="80" xfId="4" applyFont="1" applyFill="1" applyBorder="1" applyAlignment="1">
      <alignment horizontal="center" vertical="center" wrapText="1"/>
    </xf>
    <xf numFmtId="0" fontId="71" fillId="0" borderId="79" xfId="4" applyFont="1" applyFill="1" applyBorder="1" applyAlignment="1">
      <alignment horizontal="center" vertical="center" wrapText="1"/>
    </xf>
    <xf numFmtId="0" fontId="71" fillId="0" borderId="171" xfId="4" applyFont="1" applyFill="1" applyBorder="1" applyAlignment="1">
      <alignment horizontal="center" vertical="center" wrapText="1"/>
    </xf>
    <xf numFmtId="0" fontId="71" fillId="0" borderId="106" xfId="4" applyFont="1" applyFill="1" applyBorder="1" applyAlignment="1">
      <alignment horizontal="center" vertical="center" wrapText="1"/>
    </xf>
    <xf numFmtId="0" fontId="71" fillId="0" borderId="127" xfId="4" applyFont="1" applyFill="1" applyBorder="1" applyAlignment="1">
      <alignment horizontal="center" vertical="center" wrapText="1"/>
    </xf>
    <xf numFmtId="0" fontId="71" fillId="0" borderId="111" xfId="4" applyFont="1" applyFill="1" applyBorder="1" applyAlignment="1">
      <alignment horizontal="center" vertical="center" wrapText="1"/>
    </xf>
    <xf numFmtId="0" fontId="71" fillId="0" borderId="130" xfId="4" applyFont="1" applyFill="1" applyBorder="1" applyAlignment="1">
      <alignment horizontal="center" vertical="center" wrapText="1"/>
    </xf>
    <xf numFmtId="0" fontId="71" fillId="0" borderId="129" xfId="4" applyFont="1" applyFill="1" applyBorder="1" applyAlignment="1">
      <alignment horizontal="center" vertical="center" wrapText="1"/>
    </xf>
    <xf numFmtId="0" fontId="81" fillId="52" borderId="117" xfId="4" applyFont="1" applyFill="1" applyBorder="1" applyAlignment="1">
      <alignment horizontal="center" vertical="center" wrapText="1"/>
    </xf>
    <xf numFmtId="0" fontId="81" fillId="52" borderId="52" xfId="4" applyFont="1" applyFill="1" applyBorder="1" applyAlignment="1">
      <alignment horizontal="center" vertical="center" wrapText="1"/>
    </xf>
    <xf numFmtId="0" fontId="65" fillId="52" borderId="82" xfId="4" applyFont="1" applyFill="1" applyBorder="1" applyAlignment="1">
      <alignment horizontal="left" vertical="distributed"/>
    </xf>
    <xf numFmtId="0" fontId="65" fillId="52" borderId="85" xfId="4" applyFont="1" applyFill="1" applyBorder="1" applyAlignment="1">
      <alignment horizontal="left" vertical="distributed"/>
    </xf>
    <xf numFmtId="0" fontId="65" fillId="52" borderId="155" xfId="4" applyFont="1" applyFill="1" applyBorder="1" applyAlignment="1">
      <alignment horizontal="left" vertical="distributed"/>
    </xf>
    <xf numFmtId="0" fontId="65" fillId="52" borderId="139" xfId="4" applyFont="1" applyFill="1" applyBorder="1" applyAlignment="1">
      <alignment horizontal="left" vertical="distributed"/>
    </xf>
    <xf numFmtId="0" fontId="74" fillId="25" borderId="82" xfId="4" applyFont="1" applyFill="1" applyBorder="1" applyAlignment="1">
      <alignment horizontal="center" vertical="center"/>
    </xf>
    <xf numFmtId="0" fontId="74" fillId="25" borderId="85" xfId="4" applyFont="1" applyFill="1" applyBorder="1" applyAlignment="1">
      <alignment horizontal="center" vertical="center"/>
    </xf>
    <xf numFmtId="0" fontId="74" fillId="25" borderId="83" xfId="4" applyFont="1" applyFill="1" applyBorder="1" applyAlignment="1">
      <alignment horizontal="center" vertical="center"/>
    </xf>
    <xf numFmtId="0" fontId="74" fillId="25" borderId="88" xfId="4" applyFont="1" applyFill="1" applyBorder="1" applyAlignment="1">
      <alignment horizontal="center" vertical="center"/>
    </xf>
    <xf numFmtId="0" fontId="74" fillId="25" borderId="86" xfId="4" applyFont="1" applyFill="1" applyBorder="1" applyAlignment="1">
      <alignment horizontal="center" vertical="center"/>
    </xf>
    <xf numFmtId="0" fontId="74" fillId="25" borderId="87" xfId="4" applyFont="1" applyFill="1" applyBorder="1" applyAlignment="1">
      <alignment horizontal="center" vertical="center"/>
    </xf>
    <xf numFmtId="0" fontId="77" fillId="0" borderId="117" xfId="4" applyFont="1" applyBorder="1" applyAlignment="1">
      <alignment horizontal="center" vertical="center" wrapText="1"/>
    </xf>
    <xf numFmtId="0" fontId="65" fillId="16" borderId="107" xfId="4" applyFont="1" applyFill="1" applyBorder="1" applyAlignment="1">
      <alignment horizontal="left" vertical="center" wrapText="1"/>
    </xf>
    <xf numFmtId="0" fontId="65" fillId="16" borderId="110" xfId="4" applyFont="1" applyFill="1" applyBorder="1" applyAlignment="1">
      <alignment horizontal="left" vertical="center" wrapText="1"/>
    </xf>
    <xf numFmtId="0" fontId="65" fillId="16" borderId="83" xfId="4" applyFont="1" applyFill="1" applyBorder="1" applyAlignment="1">
      <alignment horizontal="left" vertical="center" wrapText="1"/>
    </xf>
    <xf numFmtId="0" fontId="65" fillId="16" borderId="88" xfId="4" applyFont="1" applyFill="1" applyBorder="1" applyAlignment="1">
      <alignment horizontal="left" vertical="center" wrapText="1"/>
    </xf>
    <xf numFmtId="0" fontId="81" fillId="52" borderId="89" xfId="4" applyFont="1" applyFill="1" applyBorder="1" applyAlignment="1">
      <alignment horizontal="center" vertical="center" wrapText="1"/>
    </xf>
    <xf numFmtId="0" fontId="65" fillId="52" borderId="75" xfId="4" applyFont="1" applyFill="1" applyBorder="1" applyAlignment="1">
      <alignment horizontal="left" vertical="distributed"/>
    </xf>
    <xf numFmtId="0" fontId="65" fillId="52" borderId="73" xfId="4" applyFont="1" applyFill="1" applyBorder="1" applyAlignment="1">
      <alignment horizontal="left" vertical="distributed"/>
    </xf>
    <xf numFmtId="0" fontId="64" fillId="16" borderId="108" xfId="4" applyFont="1" applyFill="1" applyBorder="1" applyAlignment="1">
      <alignment horizontal="left" vertical="center" wrapText="1"/>
    </xf>
    <xf numFmtId="0" fontId="64" fillId="16" borderId="73" xfId="4" applyFont="1" applyFill="1" applyBorder="1" applyAlignment="1">
      <alignment horizontal="left" vertical="center" wrapText="1"/>
    </xf>
    <xf numFmtId="0" fontId="64" fillId="16" borderId="115" xfId="4" applyFont="1" applyFill="1" applyBorder="1" applyAlignment="1">
      <alignment horizontal="left" vertical="center" wrapText="1"/>
    </xf>
    <xf numFmtId="0" fontId="64" fillId="16" borderId="74" xfId="4" applyFont="1" applyFill="1" applyBorder="1" applyAlignment="1">
      <alignment horizontal="left" vertical="center" wrapText="1"/>
    </xf>
    <xf numFmtId="0" fontId="17" fillId="0" borderId="0" xfId="3" applyFont="1" applyAlignment="1">
      <alignment horizontal="right"/>
    </xf>
    <xf numFmtId="0" fontId="81" fillId="24" borderId="117" xfId="4" applyFont="1" applyFill="1" applyBorder="1" applyAlignment="1">
      <alignment horizontal="center" vertical="center" wrapText="1"/>
    </xf>
    <xf numFmtId="0" fontId="81" fillId="24" borderId="15" xfId="4" applyFont="1" applyFill="1" applyBorder="1" applyAlignment="1">
      <alignment horizontal="center" vertical="center" wrapText="1"/>
    </xf>
    <xf numFmtId="0" fontId="64" fillId="24" borderId="82" xfId="4" applyFont="1" applyFill="1" applyBorder="1" applyAlignment="1">
      <alignment horizontal="left" vertical="center" wrapText="1"/>
    </xf>
    <xf numFmtId="0" fontId="64" fillId="24" borderId="85" xfId="4" applyFont="1" applyFill="1" applyBorder="1" applyAlignment="1">
      <alignment horizontal="left" vertical="center" wrapText="1"/>
    </xf>
    <xf numFmtId="0" fontId="64" fillId="24" borderId="86" xfId="4" applyFont="1" applyFill="1" applyBorder="1" applyAlignment="1">
      <alignment horizontal="left" vertical="center" wrapText="1"/>
    </xf>
    <xf numFmtId="0" fontId="64" fillId="24" borderId="87" xfId="4" applyFont="1" applyFill="1" applyBorder="1" applyAlignment="1">
      <alignment horizontal="left" vertical="center" wrapText="1"/>
    </xf>
    <xf numFmtId="0" fontId="74" fillId="10" borderId="0" xfId="4" applyFont="1" applyFill="1" applyBorder="1" applyAlignment="1">
      <alignment horizontal="center" wrapText="1"/>
    </xf>
    <xf numFmtId="0" fontId="74" fillId="10" borderId="97" xfId="4" applyFont="1" applyFill="1" applyBorder="1" applyAlignment="1">
      <alignment horizontal="center" wrapText="1"/>
    </xf>
    <xf numFmtId="0" fontId="82" fillId="52" borderId="83" xfId="4" applyFont="1" applyFill="1" applyBorder="1" applyAlignment="1">
      <alignment horizontal="left" vertical="distributed"/>
    </xf>
    <xf numFmtId="0" fontId="82" fillId="52" borderId="88" xfId="4" applyFont="1" applyFill="1" applyBorder="1" applyAlignment="1">
      <alignment horizontal="left" vertical="distributed"/>
    </xf>
    <xf numFmtId="0" fontId="0" fillId="0" borderId="0" xfId="0" applyAlignment="1">
      <alignment horizontal="left" vertical="center"/>
    </xf>
    <xf numFmtId="0" fontId="8" fillId="0" borderId="172" xfId="0" applyFont="1" applyBorder="1" applyAlignment="1">
      <alignment horizontal="left" wrapText="1"/>
    </xf>
    <xf numFmtId="0" fontId="8" fillId="0" borderId="106" xfId="0" applyFont="1" applyBorder="1" applyAlignment="1">
      <alignment horizontal="left" wrapText="1"/>
    </xf>
    <xf numFmtId="0" fontId="8" fillId="0" borderId="127" xfId="0" applyFont="1" applyBorder="1" applyAlignment="1">
      <alignment horizontal="left" wrapText="1"/>
    </xf>
    <xf numFmtId="0" fontId="104" fillId="0" borderId="172" xfId="0" applyFont="1" applyBorder="1" applyAlignment="1">
      <alignment horizontal="left" wrapText="1"/>
    </xf>
    <xf numFmtId="0" fontId="104" fillId="0" borderId="106" xfId="0" applyFont="1" applyBorder="1" applyAlignment="1">
      <alignment horizontal="left" wrapText="1"/>
    </xf>
    <xf numFmtId="0" fontId="104" fillId="0" borderId="127" xfId="0" applyFont="1" applyBorder="1" applyAlignment="1">
      <alignment horizontal="left" wrapText="1"/>
    </xf>
    <xf numFmtId="0" fontId="103" fillId="0" borderId="172" xfId="0" applyFont="1" applyBorder="1" applyAlignment="1">
      <alignment horizontal="left" wrapText="1"/>
    </xf>
    <xf numFmtId="0" fontId="103" fillId="0" borderId="106" xfId="0" applyFont="1" applyBorder="1" applyAlignment="1">
      <alignment horizontal="left" wrapText="1"/>
    </xf>
    <xf numFmtId="0" fontId="103" fillId="0" borderId="127" xfId="0" applyFont="1" applyBorder="1" applyAlignment="1">
      <alignment horizontal="left" wrapText="1"/>
    </xf>
    <xf numFmtId="0" fontId="2" fillId="0" borderId="172" xfId="0" applyFont="1" applyFill="1" applyBorder="1" applyAlignment="1">
      <alignment horizontal="left" vertical="center"/>
    </xf>
    <xf numFmtId="0" fontId="2" fillId="0" borderId="106" xfId="0" applyFont="1" applyFill="1" applyBorder="1" applyAlignment="1">
      <alignment horizontal="left" vertical="center"/>
    </xf>
    <xf numFmtId="0" fontId="2" fillId="0" borderId="127" xfId="0" applyFont="1" applyFill="1" applyBorder="1" applyAlignment="1">
      <alignment horizontal="left" vertical="center"/>
    </xf>
    <xf numFmtId="0" fontId="8" fillId="0" borderId="172" xfId="0" applyFont="1" applyFill="1" applyBorder="1" applyAlignment="1">
      <alignment horizontal="left" vertical="center" wrapText="1"/>
    </xf>
    <xf numFmtId="0" fontId="8" fillId="0" borderId="106" xfId="0" applyFont="1" applyFill="1" applyBorder="1" applyAlignment="1">
      <alignment horizontal="left" vertical="center" wrapText="1"/>
    </xf>
    <xf numFmtId="0" fontId="8" fillId="0" borderId="127" xfId="0" applyFont="1" applyFill="1" applyBorder="1" applyAlignment="1">
      <alignment horizontal="left" vertical="center" wrapText="1"/>
    </xf>
    <xf numFmtId="0" fontId="16" fillId="46" borderId="169" xfId="0" applyFont="1" applyFill="1" applyBorder="1" applyAlignment="1">
      <alignment horizontal="center" vertical="center"/>
    </xf>
    <xf numFmtId="0" fontId="3" fillId="3" borderId="169" xfId="0" applyFont="1" applyFill="1" applyBorder="1" applyAlignment="1">
      <alignment horizontal="right" vertical="center"/>
    </xf>
    <xf numFmtId="0" fontId="2" fillId="0" borderId="169" xfId="0" applyFont="1" applyFill="1" applyBorder="1" applyAlignment="1">
      <alignment horizontal="left" vertical="center"/>
    </xf>
    <xf numFmtId="0" fontId="16" fillId="46" borderId="72" xfId="0" applyFont="1" applyFill="1" applyBorder="1" applyAlignment="1">
      <alignment horizontal="center" vertical="center"/>
    </xf>
    <xf numFmtId="0" fontId="16" fillId="46" borderId="73" xfId="0" applyFont="1" applyFill="1" applyBorder="1" applyAlignment="1">
      <alignment horizontal="center" vertical="center"/>
    </xf>
    <xf numFmtId="0" fontId="2" fillId="0" borderId="172" xfId="0" applyFont="1" applyFill="1" applyBorder="1" applyAlignment="1">
      <alignment horizontal="left" vertical="center" wrapText="1"/>
    </xf>
    <xf numFmtId="0" fontId="2" fillId="0" borderId="106" xfId="0" applyFont="1" applyFill="1" applyBorder="1" applyAlignment="1">
      <alignment horizontal="left" vertical="center" wrapText="1"/>
    </xf>
    <xf numFmtId="0" fontId="2" fillId="0" borderId="127" xfId="0" applyFont="1" applyFill="1" applyBorder="1" applyAlignment="1">
      <alignment horizontal="left" vertical="center" wrapText="1"/>
    </xf>
    <xf numFmtId="0" fontId="3" fillId="16" borderId="172" xfId="0" applyFont="1" applyFill="1" applyBorder="1" applyAlignment="1">
      <alignment horizontal="right" vertical="center"/>
    </xf>
    <xf numFmtId="0" fontId="3" fillId="16" borderId="106" xfId="0" applyFont="1" applyFill="1" applyBorder="1" applyAlignment="1">
      <alignment horizontal="right" vertical="center"/>
    </xf>
    <xf numFmtId="0" fontId="3" fillId="16" borderId="127" xfId="0" applyFont="1" applyFill="1" applyBorder="1" applyAlignment="1">
      <alignment horizontal="right" vertical="center"/>
    </xf>
    <xf numFmtId="9" fontId="2" fillId="0" borderId="169" xfId="0" applyNumberFormat="1" applyFont="1" applyBorder="1" applyAlignment="1">
      <alignment horizontal="center" vertical="center"/>
    </xf>
    <xf numFmtId="0" fontId="8" fillId="46" borderId="172" xfId="0" applyFont="1" applyFill="1" applyBorder="1" applyAlignment="1">
      <alignment horizontal="center" vertical="center" wrapText="1"/>
    </xf>
    <xf numFmtId="0" fontId="8" fillId="46" borderId="106" xfId="0" applyFont="1" applyFill="1" applyBorder="1" applyAlignment="1">
      <alignment horizontal="center" vertical="center" wrapText="1"/>
    </xf>
    <xf numFmtId="0" fontId="8" fillId="46" borderId="127" xfId="0" applyFont="1" applyFill="1" applyBorder="1" applyAlignment="1">
      <alignment horizontal="center" vertical="center" wrapText="1"/>
    </xf>
    <xf numFmtId="0" fontId="2" fillId="3" borderId="172" xfId="0" applyFont="1" applyFill="1" applyBorder="1" applyAlignment="1">
      <alignment horizontal="center" vertical="center"/>
    </xf>
    <xf numFmtId="0" fontId="2" fillId="3" borderId="106" xfId="0" applyFont="1" applyFill="1" applyBorder="1" applyAlignment="1">
      <alignment horizontal="center" vertical="center"/>
    </xf>
    <xf numFmtId="0" fontId="2" fillId="3" borderId="127" xfId="0" applyFont="1" applyFill="1" applyBorder="1" applyAlignment="1">
      <alignment horizontal="center" vertical="center"/>
    </xf>
    <xf numFmtId="9" fontId="2" fillId="0" borderId="172" xfId="0" applyNumberFormat="1" applyFont="1" applyBorder="1" applyAlignment="1">
      <alignment horizontal="center" vertical="center"/>
    </xf>
    <xf numFmtId="9" fontId="2" fillId="0" borderId="106" xfId="0" applyNumberFormat="1" applyFont="1" applyBorder="1" applyAlignment="1">
      <alignment horizontal="center" vertical="center"/>
    </xf>
    <xf numFmtId="9" fontId="2" fillId="0" borderId="127" xfId="0" applyNumberFormat="1" applyFont="1" applyBorder="1" applyAlignment="1">
      <alignment horizontal="center" vertical="center"/>
    </xf>
    <xf numFmtId="0" fontId="2" fillId="3" borderId="169" xfId="0" applyFont="1" applyFill="1" applyBorder="1" applyAlignment="1">
      <alignment horizontal="center" vertical="center"/>
    </xf>
  </cellXfs>
  <cellStyles count="6">
    <cellStyle name="Денежный 2" xfId="2"/>
    <cellStyle name="Обычный" xfId="0" builtinId="0"/>
    <cellStyle name="Обычный 2" xfId="3"/>
    <cellStyle name="Обычный 2 2" xfId="5"/>
    <cellStyle name="Обычный 3" xfId="4"/>
    <cellStyle name="Обычный 4" xfId="1"/>
  </cellStyles>
  <dxfs count="1">
    <dxf>
      <font>
        <color theme="0"/>
      </font>
    </dxf>
  </dxfs>
  <tableStyles count="0" defaultTableStyle="TableStyleMedium2" defaultPivotStyle="PivotStyleMedium9"/>
  <colors>
    <mruColors>
      <color rgb="FFFFFF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12</xdr:col>
      <xdr:colOff>266701</xdr:colOff>
      <xdr:row>268</xdr:row>
      <xdr:rowOff>159545</xdr:rowOff>
    </xdr:to>
    <xdr:sp macro="" textlink="">
      <xdr:nvSpPr>
        <xdr:cNvPr id="3" name="TextBox 2"/>
        <xdr:cNvSpPr txBox="1"/>
      </xdr:nvSpPr>
      <xdr:spPr>
        <a:xfrm>
          <a:off x="0" y="190500"/>
          <a:ext cx="7581901" cy="510230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>
            <a:defRPr sz="1000"/>
          </a:pPr>
          <a:r>
            <a:rPr lang="ru-RU"/>
            <a:t>МИНИСТЕРСТВО ОБРАЗОВАНИЯ И НАУКИ РОССИЙСКОЙ ФЕДЕРАЦИИ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ПРИКАЗ</a:t>
          </a:r>
        </a:p>
        <a:p>
          <a:pPr algn="l" rtl="0">
            <a:defRPr sz="1000"/>
          </a:pPr>
          <a:r>
            <a:rPr lang="ru-RU"/>
            <a:t>от 11 августа 2014 г. </a:t>
          </a:r>
          <a:r>
            <a:rPr lang="en-US"/>
            <a:t>N 976</a:t>
          </a:r>
        </a:p>
        <a:p>
          <a:pPr algn="l" rtl="0">
            <a:defRPr sz="1000"/>
          </a:pPr>
          <a:endParaRPr lang="en-US"/>
        </a:p>
        <a:p>
          <a:pPr algn="l" rtl="0">
            <a:defRPr sz="1000"/>
          </a:pPr>
          <a:endParaRPr lang="en-US"/>
        </a:p>
        <a:p>
          <a:pPr algn="l" rtl="0">
            <a:defRPr sz="1000"/>
          </a:pPr>
          <a:r>
            <a:rPr lang="ru-RU"/>
            <a:t>ОБ УТВЕРЖДЕНИИ</a:t>
          </a:r>
        </a:p>
        <a:p>
          <a:pPr algn="l" rtl="0">
            <a:defRPr sz="1000"/>
          </a:pPr>
          <a:r>
            <a:rPr lang="ru-RU"/>
            <a:t>ФЕДЕРАЛЬНОГО ГОСУДАРСТВЕННОГО ОБРАЗОВАТЕЛЬНОГО СТАНДАРТА</a:t>
          </a:r>
        </a:p>
        <a:p>
          <a:pPr algn="l" rtl="0">
            <a:defRPr sz="1000"/>
          </a:pPr>
          <a:r>
            <a:rPr lang="ru-RU"/>
            <a:t>СРЕДНЕГО ПРОФЕССИОНАЛЬНОГО ОБРАЗОВАНИЯ ПО СПЕЦИАЛЬНОСТИ</a:t>
          </a:r>
        </a:p>
        <a:p>
          <a:pPr algn="l" rtl="0">
            <a:defRPr sz="1000"/>
          </a:pPr>
          <a:r>
            <a:rPr lang="ru-RU"/>
            <a:t>49.02.01 ФИЗИЧЕСКАЯ КУЛЬТУРА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В соответствии с подпунктом 5.2.41 Положения о Министерстве образования и науки Российской Федерации, утвержденного постановлением Правительства Российской Федерации от 3 июня 2013 г. </a:t>
          </a:r>
          <a:r>
            <a:rPr lang="en-US"/>
            <a:t>N 466 (</a:t>
          </a:r>
          <a:r>
            <a:rPr lang="ru-RU"/>
            <a:t>Собрание законодательства Российской Федерации, 2013, </a:t>
          </a:r>
          <a:r>
            <a:rPr lang="en-US"/>
            <a:t>N 23, </a:t>
          </a:r>
          <a:r>
            <a:rPr lang="ru-RU"/>
            <a:t>ст. 2923; </a:t>
          </a:r>
          <a:r>
            <a:rPr lang="en-US"/>
            <a:t>N 33, </a:t>
          </a:r>
          <a:r>
            <a:rPr lang="ru-RU"/>
            <a:t>ст. 4386; </a:t>
          </a:r>
          <a:r>
            <a:rPr lang="en-US"/>
            <a:t>N 37, </a:t>
          </a:r>
          <a:r>
            <a:rPr lang="ru-RU"/>
            <a:t>ст. 4702; 2014, </a:t>
          </a:r>
          <a:r>
            <a:rPr lang="en-US"/>
            <a:t>N 2, </a:t>
          </a:r>
          <a:r>
            <a:rPr lang="ru-RU"/>
            <a:t>ст. 126; </a:t>
          </a:r>
          <a:r>
            <a:rPr lang="en-US"/>
            <a:t>N 6, </a:t>
          </a:r>
          <a:r>
            <a:rPr lang="ru-RU"/>
            <a:t>ст. 582; </a:t>
          </a:r>
          <a:r>
            <a:rPr lang="en-US"/>
            <a:t>N 27, </a:t>
          </a:r>
          <a:r>
            <a:rPr lang="ru-RU"/>
            <a:t>ст. 3776), пунктом 17 Правил разработки, утверждения федеральных государственных образовательных стандартов и внесения в них изменений, утвержденных постановлением Правительства Российской Федерации от 5 августа 2013 г. </a:t>
          </a:r>
          <a:r>
            <a:rPr lang="en-US"/>
            <a:t>N 661 (</a:t>
          </a:r>
          <a:r>
            <a:rPr lang="ru-RU"/>
            <a:t>Собрание законодательства Российской Федерации, 2013, </a:t>
          </a:r>
          <a:r>
            <a:rPr lang="en-US"/>
            <a:t>N 33, </a:t>
          </a:r>
          <a:r>
            <a:rPr lang="ru-RU"/>
            <a:t>ст. 4377), приказываю:</a:t>
          </a:r>
        </a:p>
        <a:p>
          <a:pPr algn="l" rtl="0">
            <a:defRPr sz="1000"/>
          </a:pPr>
          <a:r>
            <a:rPr lang="ru-RU"/>
            <a:t>1. Утвердить прилагаемый федеральный государственный образовательный стандарт среднего профессионального образования по специальности 49.02.01 Физическая культура.</a:t>
          </a:r>
        </a:p>
        <a:p>
          <a:pPr algn="l" rtl="0">
            <a:defRPr sz="1000"/>
          </a:pPr>
          <a:r>
            <a:rPr lang="ru-RU"/>
            <a:t>2. Признать утратившим силу приказ Министерства образования и науки Российской Федерации от 5 апреля 2010 г. </a:t>
          </a:r>
          <a:r>
            <a:rPr lang="en-US"/>
            <a:t>N 266 "</a:t>
          </a:r>
          <a:r>
            <a:rPr lang="ru-RU"/>
            <a:t>Об утверждении и введении в действие федерального государственного образовательного стандарта среднего профессионального образования по специальности 050141 Физическая культура" (зарегистрирован Министерством юстиции Российской Федерации 28 апреля 2010 г., регистрационный </a:t>
          </a:r>
          <a:r>
            <a:rPr lang="en-US"/>
            <a:t>N 17043).</a:t>
          </a:r>
        </a:p>
        <a:p>
          <a:pPr algn="l" rtl="0">
            <a:defRPr sz="1000"/>
          </a:pPr>
          <a:r>
            <a:rPr lang="en-US"/>
            <a:t>3. </a:t>
          </a:r>
          <a:r>
            <a:rPr lang="ru-RU"/>
            <a:t>Настоящий приказ вступает в силу с 1 сентября 2014 года.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Министр</a:t>
          </a:r>
        </a:p>
        <a:p>
          <a:pPr algn="l" rtl="0">
            <a:defRPr sz="1000"/>
          </a:pPr>
          <a:r>
            <a:rPr lang="ru-RU"/>
            <a:t>Д.В.ЛИВАНОВ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Приложение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Утвержден</a:t>
          </a:r>
        </a:p>
        <a:p>
          <a:pPr algn="l" rtl="0">
            <a:defRPr sz="1000"/>
          </a:pPr>
          <a:r>
            <a:rPr lang="ru-RU"/>
            <a:t>приказом Министерства образования</a:t>
          </a:r>
        </a:p>
        <a:p>
          <a:pPr algn="l" rtl="0">
            <a:defRPr sz="1000"/>
          </a:pPr>
          <a:r>
            <a:rPr lang="ru-RU"/>
            <a:t>и науки Российской Федерации</a:t>
          </a:r>
        </a:p>
        <a:p>
          <a:pPr algn="l" rtl="0">
            <a:defRPr sz="1000"/>
          </a:pPr>
          <a:r>
            <a:rPr lang="ru-RU"/>
            <a:t>от 11 августа 2014 г. </a:t>
          </a:r>
          <a:r>
            <a:rPr lang="en-US"/>
            <a:t>N 976</a:t>
          </a:r>
        </a:p>
        <a:p>
          <a:pPr algn="l" rtl="0">
            <a:defRPr sz="1000"/>
          </a:pPr>
          <a:endParaRPr lang="en-US"/>
        </a:p>
        <a:p>
          <a:pPr algn="l" rtl="0">
            <a:defRPr sz="1000"/>
          </a:pPr>
          <a:endParaRPr lang="en-US"/>
        </a:p>
        <a:p>
          <a:pPr algn="l" rtl="0">
            <a:defRPr sz="1000"/>
          </a:pPr>
          <a:r>
            <a:rPr lang="ru-RU"/>
            <a:t>ФЕДЕРАЛЬНЫЙ ГОСУДАРСТВЕННЫЙ ОБРАЗОВАТЕЛЬНЫЙ СТАНДАРТ</a:t>
          </a:r>
        </a:p>
        <a:p>
          <a:pPr algn="l" rtl="0">
            <a:defRPr sz="1000"/>
          </a:pPr>
          <a:r>
            <a:rPr lang="ru-RU"/>
            <a:t>СРЕДНЕГО ПРОФЕССИОНАЛЬНОГО ОБРАЗОВАНИЯ ПО СПЕЦИАЛЬНОСТИ</a:t>
          </a:r>
        </a:p>
        <a:p>
          <a:pPr algn="l" rtl="0">
            <a:defRPr sz="1000"/>
          </a:pPr>
          <a:r>
            <a:rPr lang="ru-RU"/>
            <a:t>49.02.01 ФИЗИЧЕСКАЯ КУЛЬТУРА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en-US"/>
            <a:t>I. </a:t>
          </a:r>
          <a:r>
            <a:rPr lang="ru-RU"/>
            <a:t>ОБЛАСТЬ ПРИМЕНЕНИЯ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1.1. Настоящий федеральный государственный образовательный стандарт среднего профессионального образования представляет собой совокупность обязательных требований к среднему профессиональному образованию по специальности 49.02.01 Физическая культура для профессиональной образовательной организации и образовательной организации высшего образования, которые имеют право на реализацию имеющих государственную аккредитацию программ подготовки специалистов среднего звена по данной специальности, на территории Российской Федерации (далее - образовательная организация).</a:t>
          </a:r>
        </a:p>
        <a:p>
          <a:pPr algn="l" rtl="0">
            <a:defRPr sz="1000"/>
          </a:pPr>
          <a:r>
            <a:rPr lang="ru-RU"/>
            <a:t>1.2. Право на реализацию программы подготовки специалистов среднего звена по специальности 49.02.01 Физическая культура имеет образовательная организация при наличии соответствующей лицензии на осуществление образовательной деятельности.</a:t>
          </a:r>
        </a:p>
        <a:p>
          <a:pPr algn="l" rtl="0">
            <a:defRPr sz="1000"/>
          </a:pPr>
          <a:r>
            <a:rPr lang="ru-RU"/>
            <a:t>Возможна сетевая форма реализации программы подготовки специалистов среднего звена с использованием ресурсов нескольких образовательных организаций. В реализации программы подготовки специалистов среднего звена с использованием сетевой формы наряду с образовательными организациями также могут участвовать медицинские организации, организации культуры, физкультурно-спортивные и иные организации, обладающие ресурсами, необходимыми для осуществления обучения, проведения учебной и производственной практики и осуществления иных видов учебной деятельности, предусмотренных программой подготовки специалистов среднего звена.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en-US"/>
            <a:t>II. </a:t>
          </a:r>
          <a:r>
            <a:rPr lang="ru-RU"/>
            <a:t>ИСПОЛЬЗУЕМЫЕ СОКРАЩЕНИЯ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В настоящем стандарте используются следующие сокращения:</a:t>
          </a:r>
        </a:p>
        <a:p>
          <a:pPr algn="l" rtl="0">
            <a:defRPr sz="1000"/>
          </a:pPr>
          <a:r>
            <a:rPr lang="ru-RU"/>
            <a:t>СПО - среднее профессиональное образование;</a:t>
          </a:r>
        </a:p>
        <a:p>
          <a:pPr algn="l" rtl="0">
            <a:defRPr sz="1000"/>
          </a:pPr>
          <a:r>
            <a:rPr lang="ru-RU"/>
            <a:t>ФГОС СПО - федеральный государственный образовательный стандарт среднего профессионального образования;</a:t>
          </a:r>
        </a:p>
        <a:p>
          <a:pPr algn="l" rtl="0">
            <a:defRPr sz="1000"/>
          </a:pPr>
          <a:r>
            <a:rPr lang="ru-RU"/>
            <a:t>ППССЗ - программа подготовки специалистов среднего звена;</a:t>
          </a:r>
        </a:p>
        <a:p>
          <a:pPr algn="l" rtl="0">
            <a:defRPr sz="1000"/>
          </a:pPr>
          <a:r>
            <a:rPr lang="ru-RU"/>
            <a:t>ОК - общая компетенция;</a:t>
          </a:r>
        </a:p>
        <a:p>
          <a:pPr algn="l" rtl="0">
            <a:defRPr sz="1000"/>
          </a:pPr>
          <a:r>
            <a:rPr lang="ru-RU"/>
            <a:t>ПК - профессиональная компетенция;</a:t>
          </a:r>
        </a:p>
        <a:p>
          <a:pPr algn="l" rtl="0">
            <a:defRPr sz="1000"/>
          </a:pPr>
          <a:r>
            <a:rPr lang="ru-RU"/>
            <a:t>ПМ - профессиональный модуль;</a:t>
          </a:r>
        </a:p>
        <a:p>
          <a:pPr algn="l" rtl="0">
            <a:defRPr sz="1000"/>
          </a:pPr>
          <a:r>
            <a:rPr lang="ru-RU"/>
            <a:t>МДК - междисциплинарный курс.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en-US"/>
            <a:t>III. </a:t>
          </a:r>
          <a:r>
            <a:rPr lang="ru-RU"/>
            <a:t>ХАРАКТЕРИСТИКА ПОДГОТОВКИ ПО СПЕЦИАЛЬНОСТИ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3.1. Получение СПО по ППССЗ допускается только в образовательной организации.</a:t>
          </a:r>
        </a:p>
        <a:p>
          <a:pPr algn="l" rtl="0">
            <a:defRPr sz="1000"/>
          </a:pPr>
          <a:r>
            <a:rPr lang="ru-RU"/>
            <a:t>3.2. Сроки получения СПО по специальности 49.02.01 Физическая культура углубленной подготовки в очной форме обучения и присваиваемая квалификация приводятся в Таблице 1.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Таблица 1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Уровень образования, необходимый для приема на обучение по ППССЗ</a:t>
          </a:r>
        </a:p>
        <a:p>
          <a:pPr algn="l" rtl="0">
            <a:defRPr sz="1000"/>
          </a:pPr>
          <a:r>
            <a:rPr lang="ru-RU"/>
            <a:t>Наименование квалификации углубленной подготовки</a:t>
          </a:r>
        </a:p>
        <a:p>
          <a:pPr algn="l" rtl="0">
            <a:defRPr sz="1000"/>
          </a:pPr>
          <a:r>
            <a:rPr lang="ru-RU"/>
            <a:t>Срок получения СПО по ППССЗ углубленной подготовки в очной форме обучения &lt;1&gt;</a:t>
          </a:r>
        </a:p>
        <a:p>
          <a:pPr algn="l" rtl="0">
            <a:defRPr sz="1000"/>
          </a:pPr>
          <a:r>
            <a:rPr lang="ru-RU"/>
            <a:t>среднее общее образование</a:t>
          </a:r>
        </a:p>
        <a:p>
          <a:pPr algn="l" rtl="0">
            <a:defRPr sz="1000"/>
          </a:pPr>
          <a:r>
            <a:rPr lang="ru-RU"/>
            <a:t>Педагог по физической культуре и спорту</a:t>
          </a:r>
        </a:p>
        <a:p>
          <a:pPr algn="l" rtl="0">
            <a:defRPr sz="1000"/>
          </a:pPr>
          <a:r>
            <a:rPr lang="ru-RU"/>
            <a:t>2 года 10 месяцев</a:t>
          </a:r>
        </a:p>
        <a:p>
          <a:pPr algn="l" rtl="0">
            <a:defRPr sz="1000"/>
          </a:pPr>
          <a:r>
            <a:rPr lang="ru-RU"/>
            <a:t>основное общее образование</a:t>
          </a:r>
        </a:p>
        <a:p>
          <a:pPr algn="l" rtl="0">
            <a:defRPr sz="1000"/>
          </a:pPr>
          <a:r>
            <a:rPr lang="ru-RU"/>
            <a:t>3 года 10 месяцев &lt;2&gt;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--------------------------------</a:t>
          </a:r>
        </a:p>
        <a:p>
          <a:pPr algn="l" rtl="0">
            <a:defRPr sz="1000"/>
          </a:pPr>
          <a:r>
            <a:rPr lang="ru-RU"/>
            <a:t>&lt;1&gt; Независимо от применяемых образовательных технологий.</a:t>
          </a:r>
        </a:p>
        <a:p>
          <a:pPr algn="l" rtl="0">
            <a:defRPr sz="1000"/>
          </a:pPr>
          <a:r>
            <a:rPr lang="ru-RU"/>
            <a:t>&lt;2&gt; Образовательные организации, осуществляющие подготовку специалистов среднего звена на базе основного общего образования, реализуют федеральный государственный образовательный стандарт среднего общего образования в пределах ППССЗ, в том числе с учетом получаемой специальности СПО.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Сроки получения СПО по ППССЗ углубленной подготовке независимо от применяемых образовательных технологий увеличиваются:</a:t>
          </a:r>
        </a:p>
        <a:p>
          <a:pPr algn="l" rtl="0">
            <a:defRPr sz="1000"/>
          </a:pPr>
          <a:r>
            <a:rPr lang="ru-RU"/>
            <a:t>а) для обучающихся по очно-заочной и заочной формам обучения:</a:t>
          </a:r>
        </a:p>
        <a:p>
          <a:pPr algn="l" rtl="0">
            <a:defRPr sz="1000"/>
          </a:pPr>
          <a:r>
            <a:rPr lang="ru-RU"/>
            <a:t>на базе среднего общего образования - не более чем на 1 год;</a:t>
          </a:r>
        </a:p>
        <a:p>
          <a:pPr algn="l" rtl="0">
            <a:defRPr sz="1000"/>
          </a:pPr>
          <a:r>
            <a:rPr lang="ru-RU"/>
            <a:t>на базе основного общего образования - не более чем на 1,5 года;</a:t>
          </a:r>
        </a:p>
        <a:p>
          <a:pPr algn="l" rtl="0">
            <a:defRPr sz="1000"/>
          </a:pPr>
          <a:r>
            <a:rPr lang="ru-RU"/>
            <a:t>б) для училищ олимпийского резерва увеличивается не более чем на 1 год.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en-US"/>
            <a:t>IV. </a:t>
          </a:r>
          <a:r>
            <a:rPr lang="ru-RU"/>
            <a:t>ХАРАКТЕРИСТИКА ПРОФЕССИОНАЛЬНОЙ</a:t>
          </a:r>
        </a:p>
        <a:p>
          <a:pPr algn="l" rtl="0">
            <a:defRPr sz="1000"/>
          </a:pPr>
          <a:r>
            <a:rPr lang="ru-RU"/>
            <a:t>ДЕЯТЕЛЬНОСТИ ВЫПУСКНИКОВ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4.1. Область профессиональной деятельности выпускников: организация и руководство тренировочной и соревновательной деятельностью спортсменов в избранном виде спорта и физкультурно-спортивной деятельностью различных возрастных групп населения в образовательных организациях, физкультурно-спортивных организациях, по месту жительства, в учреждениях (организациях) отдыха, оздоровительных учреждениях (организациях).</a:t>
          </a:r>
        </a:p>
        <a:p>
          <a:pPr algn="l" rtl="0">
            <a:defRPr sz="1000"/>
          </a:pPr>
          <a:r>
            <a:rPr lang="ru-RU"/>
            <a:t>4.2. Объектами профессиональной деятельности выпускников являются:</a:t>
          </a:r>
        </a:p>
        <a:p>
          <a:pPr algn="l" rtl="0">
            <a:defRPr sz="1000"/>
          </a:pPr>
          <a:r>
            <a:rPr lang="ru-RU"/>
            <a:t>задачи, содержание, методы, средства, формы организации учебно-тренировочного процесса и руководства соревновательной деятельностью, занимающихся избранным видом спорта;</a:t>
          </a:r>
        </a:p>
        <a:p>
          <a:pPr algn="l" rtl="0">
            <a:defRPr sz="1000"/>
          </a:pPr>
          <a:r>
            <a:rPr lang="ru-RU"/>
            <a:t>процесс спортивной подготовки и руководства соревновательной деятельностью занимающихся избранным видом спорта;</a:t>
          </a:r>
        </a:p>
        <a:p>
          <a:pPr algn="l" rtl="0">
            <a:defRPr sz="1000"/>
          </a:pPr>
          <a:r>
            <a:rPr lang="ru-RU"/>
            <a:t>задачи, содержание, методы, средства, формы организации физкультурно-спортивной деятельности различных возрастных групп населения;</a:t>
          </a:r>
        </a:p>
        <a:p>
          <a:pPr algn="l" rtl="0">
            <a:defRPr sz="1000"/>
          </a:pPr>
          <a:r>
            <a:rPr lang="ru-RU"/>
            <a:t>процесс организации физкультурно-спортивной деятельности различных возрастных групп населения;</a:t>
          </a:r>
        </a:p>
        <a:p>
          <a:pPr algn="l" rtl="0">
            <a:defRPr sz="1000"/>
          </a:pPr>
          <a:r>
            <a:rPr lang="ru-RU"/>
            <a:t>задачи, содержание, методы, средства, формы организации и процесс взаимодействия с коллегами и социальными партнерами (местными органами самоуправления, учреждениями/организациями социальной сферы, родителями (лицами, их заменяющими)) по вопросам организации тренировочной и соревновательной деятельности спортсменов в избранном виде спорта и физкультурно-спортивной деятельности различных возрастных групп населения;</a:t>
          </a:r>
        </a:p>
        <a:p>
          <a:pPr algn="l" rtl="0">
            <a:defRPr sz="1000"/>
          </a:pPr>
          <a:r>
            <a:rPr lang="ru-RU"/>
            <a:t>документационное обеспечение учебно-тренировочного процесса и соревновательной деятельности спортсменов, организации физкультурно-спортивной деятельности различных возрастных групп населения.</a:t>
          </a:r>
        </a:p>
        <a:p>
          <a:pPr algn="l" rtl="0">
            <a:defRPr sz="1000"/>
          </a:pPr>
          <a:r>
            <a:rPr lang="ru-RU"/>
            <a:t>4.3. Педагог по физической культуре и спорту готовится к следующим видам деятельности:</a:t>
          </a:r>
        </a:p>
        <a:p>
          <a:pPr algn="l" rtl="0">
            <a:defRPr sz="1000"/>
          </a:pPr>
          <a:r>
            <a:rPr lang="ru-RU"/>
            <a:t>4.3.1. Организация и проведение учебно-тренировочных занятий и руководство соревновательной деятельностью спортсменов в избранном виде спорта.</a:t>
          </a:r>
        </a:p>
        <a:p>
          <a:pPr algn="l" rtl="0">
            <a:defRPr sz="1000"/>
          </a:pPr>
          <a:r>
            <a:rPr lang="ru-RU"/>
            <a:t>4.3.2. Организация физкультурно-спортивной деятельности различных возрастных групп населения.</a:t>
          </a:r>
        </a:p>
        <a:p>
          <a:pPr algn="l" rtl="0">
            <a:defRPr sz="1000"/>
          </a:pPr>
          <a:r>
            <a:rPr lang="ru-RU"/>
            <a:t>4.3.3. Методическое обеспечение организации физкультурной и спортивной деятельности.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en-US"/>
            <a:t>V. </a:t>
          </a:r>
          <a:r>
            <a:rPr lang="ru-RU"/>
            <a:t>ТРЕБОВАНИЯ К РЕЗУЛЬТАТАМ ОСВОЕНИЯ ПРОГРАММЫ ПОДГОТОВКИ</a:t>
          </a:r>
        </a:p>
        <a:p>
          <a:pPr algn="l" rtl="0">
            <a:defRPr sz="1000"/>
          </a:pPr>
          <a:r>
            <a:rPr lang="ru-RU"/>
            <a:t>СПЕЦИАЛИСТОВ СРЕДНЕГО ЗВЕНА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5.1. Педагог по физической культуре и спорту должен обладать общими компетенциями, включающими в себя способность:</a:t>
          </a:r>
        </a:p>
        <a:p>
          <a:pPr algn="l" rtl="0">
            <a:defRPr sz="1000"/>
          </a:pPr>
          <a:r>
            <a:rPr lang="ru-RU"/>
            <a:t>ОК 1. Понимать сущность и социальную значимость своей будущей профессии, проявлять к ней устойчивый интерес.</a:t>
          </a:r>
        </a:p>
        <a:p>
          <a:pPr algn="l" rtl="0">
            <a:defRPr sz="1000"/>
          </a:pPr>
          <a:r>
            <a:rPr lang="ru-RU"/>
            <a:t>ОК 2. Организовывать собственную деятельность, определять методы решения профессиональных задач, оценивать их эффективность и качество.</a:t>
          </a:r>
        </a:p>
        <a:p>
          <a:pPr algn="l" rtl="0">
            <a:defRPr sz="1000"/>
          </a:pPr>
          <a:r>
            <a:rPr lang="ru-RU"/>
            <a:t>ОК 3. Оценивать риски и принимать решения в нестандартных ситуациях.</a:t>
          </a:r>
        </a:p>
        <a:p>
          <a:pPr algn="l" rtl="0">
            <a:defRPr sz="1000"/>
          </a:pPr>
          <a:r>
            <a:rPr lang="ru-RU"/>
            <a:t>ОК 4. Осуществлять поиск, анализ и оценку информации, необходимой для постановки и решения профессиональных задач, профессионального и личностного развития.</a:t>
          </a:r>
        </a:p>
        <a:p>
          <a:pPr algn="l" rtl="0">
            <a:defRPr sz="1000"/>
          </a:pPr>
          <a:r>
            <a:rPr lang="ru-RU"/>
            <a:t>ОК 5. Использовать информационно-коммуникационные технологии для совершенствования профессиональной деятельности.</a:t>
          </a:r>
        </a:p>
        <a:p>
          <a:pPr algn="l" rtl="0">
            <a:defRPr sz="1000"/>
          </a:pPr>
          <a:r>
            <a:rPr lang="ru-RU"/>
            <a:t>ОК 6. Работать в коллективе и команде, взаимодействовать с коллегами и социальными партнерами.</a:t>
          </a:r>
        </a:p>
        <a:p>
          <a:pPr algn="l" rtl="0">
            <a:defRPr sz="1000"/>
          </a:pPr>
          <a:r>
            <a:rPr lang="ru-RU"/>
            <a:t>ОК 7. Ставить цели, мотивировать деятельность занимающихся физической культурой и спортом, организовывать и контролировать их работу с принятием на себя ответственности за качество учебно-тренировочного процесса и организации физкультурно-спортивных мероприятий и занятий.</a:t>
          </a:r>
        </a:p>
        <a:p>
          <a:pPr algn="l" rtl="0">
            <a:defRPr sz="1000"/>
          </a:pPr>
          <a:r>
            <a:rPr lang="ru-RU"/>
            <a:t>ОК 8. 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квалификации.</a:t>
          </a:r>
        </a:p>
        <a:p>
          <a:pPr algn="l" rtl="0">
            <a:defRPr sz="1000"/>
          </a:pPr>
          <a:r>
            <a:rPr lang="ru-RU"/>
            <a:t>ОК 9. Осуществлять профессиональную деятельность в условиях обновления ее целей, содержания и смены технологий.</a:t>
          </a:r>
        </a:p>
        <a:p>
          <a:pPr algn="l" rtl="0">
            <a:defRPr sz="1000"/>
          </a:pPr>
          <a:r>
            <a:rPr lang="ru-RU"/>
            <a:t>ОК 10. Осуществлять профилактику травматизма, обеспечивать охрану жизни и здоровья занимающихся.</a:t>
          </a:r>
        </a:p>
        <a:p>
          <a:pPr algn="l" rtl="0">
            <a:defRPr sz="1000"/>
          </a:pPr>
          <a:r>
            <a:rPr lang="ru-RU"/>
            <a:t>ОК 11. Строить профессиональную деятельность с соблюдением правовых норм, ее регулирующих.</a:t>
          </a:r>
        </a:p>
        <a:p>
          <a:pPr algn="l" rtl="0">
            <a:defRPr sz="1000"/>
          </a:pPr>
          <a:r>
            <a:rPr lang="ru-RU"/>
            <a:t>ОК 12. Владеть профессионально значимыми двигательными действиями избранного вида спорта, базовых и новых видов физкультурно-спортивной деятельности.</a:t>
          </a:r>
        </a:p>
        <a:p>
          <a:pPr algn="l" rtl="0">
            <a:defRPr sz="1000"/>
          </a:pPr>
          <a:r>
            <a:rPr lang="ru-RU"/>
            <a:t>5.2. Педагог по физической культуре и спорту должен обладать профессиональными компетенциями, соответствующими видам деятельности:</a:t>
          </a:r>
        </a:p>
        <a:p>
          <a:pPr algn="l" rtl="0">
            <a:defRPr sz="1000"/>
          </a:pPr>
          <a:r>
            <a:rPr lang="ru-RU"/>
            <a:t>5.2.1. Организация и проведение учебно-тренировочных занятий и руководство соревновательной деятельностью спортсменов в избранном виде спорта.</a:t>
          </a:r>
        </a:p>
        <a:p>
          <a:pPr algn="l" rtl="0">
            <a:defRPr sz="1000"/>
          </a:pPr>
          <a:r>
            <a:rPr lang="ru-RU"/>
            <a:t>ПК 1.1. Определять цели и задачи, планировать учебно-тренировочные занятия.</a:t>
          </a:r>
        </a:p>
        <a:p>
          <a:pPr algn="l" rtl="0">
            <a:defRPr sz="1000"/>
          </a:pPr>
          <a:r>
            <a:rPr lang="ru-RU"/>
            <a:t>ПК 1.2. Проводить учебно-тренировочные занятия.</a:t>
          </a:r>
        </a:p>
        <a:p>
          <a:pPr algn="l" rtl="0">
            <a:defRPr sz="1000"/>
          </a:pPr>
          <a:r>
            <a:rPr lang="ru-RU"/>
            <a:t>ПК 1.3. Руководить соревновательной деятельностью спортсменов.</a:t>
          </a:r>
        </a:p>
        <a:p>
          <a:pPr algn="l" rtl="0">
            <a:defRPr sz="1000"/>
          </a:pPr>
          <a:r>
            <a:rPr lang="ru-RU"/>
            <a:t>ПК 1.4. Осуществлять педагогический контроль, оценивать процесс и результаты деятельности спортсменов на учебно-тренировочных занятиях и соревнованиях.</a:t>
          </a:r>
        </a:p>
        <a:p>
          <a:pPr algn="l" rtl="0">
            <a:defRPr sz="1000"/>
          </a:pPr>
          <a:r>
            <a:rPr lang="ru-RU"/>
            <a:t>ПК 1.5. Анализировать учебно-тренировочные занятия, процесс и результаты руководства соревновательной деятельностью.</a:t>
          </a:r>
        </a:p>
        <a:p>
          <a:pPr algn="l" rtl="0">
            <a:defRPr sz="1000"/>
          </a:pPr>
          <a:r>
            <a:rPr lang="ru-RU"/>
            <a:t>ПК 1.6. Проводить спортивный отбор и спортивную ориентацию.</a:t>
          </a:r>
        </a:p>
        <a:p>
          <a:pPr algn="l" rtl="0">
            <a:defRPr sz="1000"/>
          </a:pPr>
          <a:r>
            <a:rPr lang="ru-RU"/>
            <a:t>ПК 1.7. Подбирать, эксплуатировать и готовить к занятиям и соревнованиям спортивное оборудование и инвентарь.</a:t>
          </a:r>
        </a:p>
        <a:p>
          <a:pPr algn="l" rtl="0">
            <a:defRPr sz="1000"/>
          </a:pPr>
          <a:r>
            <a:rPr lang="ru-RU"/>
            <a:t>ПК 1.8. Оформлять и вести документацию, обеспечивающую учебно-тренировочный процесс и соревновательную деятельность спортсменов.</a:t>
          </a:r>
        </a:p>
        <a:p>
          <a:pPr algn="l" rtl="0">
            <a:defRPr sz="1000"/>
          </a:pPr>
          <a:r>
            <a:rPr lang="ru-RU"/>
            <a:t>5.2.2. Организация физкультурно-спортивной деятельности различных возрастных групп населения.</a:t>
          </a:r>
        </a:p>
        <a:p>
          <a:pPr algn="l" rtl="0">
            <a:defRPr sz="1000"/>
          </a:pPr>
          <a:r>
            <a:rPr lang="ru-RU"/>
            <a:t>ПК 2.1. Определять цели, задачи и планировать физкультурно-спортивные мероприятия и занятия с различными возрастными группами населения.</a:t>
          </a:r>
        </a:p>
        <a:p>
          <a:pPr algn="l" rtl="0">
            <a:defRPr sz="1000"/>
          </a:pPr>
          <a:r>
            <a:rPr lang="ru-RU"/>
            <a:t>ПК 2.2. Мотивировать население различных возрастных групп к участию в физкультурно-спортивной деятельности.</a:t>
          </a:r>
        </a:p>
        <a:p>
          <a:pPr algn="l" rtl="0">
            <a:defRPr sz="1000"/>
          </a:pPr>
          <a:r>
            <a:rPr lang="ru-RU"/>
            <a:t>ПК 2.3. Организовывать и проводить физкультурно-спортивные мероприятия и занятия.</a:t>
          </a:r>
        </a:p>
        <a:p>
          <a:pPr algn="l" rtl="0">
            <a:defRPr sz="1000"/>
          </a:pPr>
          <a:r>
            <a:rPr lang="ru-RU"/>
            <a:t>ПК 2.4. Осуществлять педагогический контроль в процессе проведения физкультурно-спортивных мероприятий и занятий.</a:t>
          </a:r>
        </a:p>
        <a:p>
          <a:pPr algn="l" rtl="0">
            <a:defRPr sz="1000"/>
          </a:pPr>
          <a:r>
            <a:rPr lang="ru-RU"/>
            <a:t>ПК 2.5. Организовывать обустройство и эксплуатацию спортивных сооружений и мест занятий физической культурой и спортом.</a:t>
          </a:r>
        </a:p>
        <a:p>
          <a:pPr algn="l" rtl="0">
            <a:defRPr sz="1000"/>
          </a:pPr>
          <a:r>
            <a:rPr lang="ru-RU"/>
            <a:t>ПК 2.6. Оформлять документацию (учебную, учетную, отчетную, сметно-финансовую), обеспечивающую организацию и проведение физкультурно-спортивных мероприятий и занятий и функционирование спортивных сооружений и мест занятий физической культурой и спортом.</a:t>
          </a:r>
        </a:p>
        <a:p>
          <a:pPr algn="l" rtl="0">
            <a:defRPr sz="1000"/>
          </a:pPr>
          <a:r>
            <a:rPr lang="ru-RU"/>
            <a:t>5.2.3. Методическое обеспечение организации физкультурной и спортивной деятельности.</a:t>
          </a:r>
        </a:p>
        <a:p>
          <a:pPr algn="l" rtl="0">
            <a:defRPr sz="1000"/>
          </a:pPr>
          <a:r>
            <a:rPr lang="ru-RU"/>
            <a:t>ПК 3.1. Разрабатывать методическое обеспечение организации учебно-тренировочного процесса и руководства соревновательной деятельностью спортсменов в избранном виде спорта.</a:t>
          </a:r>
        </a:p>
        <a:p>
          <a:pPr algn="l" rtl="0">
            <a:defRPr sz="1000"/>
          </a:pPr>
          <a:r>
            <a:rPr lang="ru-RU"/>
            <a:t>ПК 3.2. Разрабатывать методическое обеспечение организации и проведения физкультурно-спортивных занятий с различными возрастными группами населения.</a:t>
          </a:r>
        </a:p>
        <a:p>
          <a:pPr algn="l" rtl="0">
            <a:defRPr sz="1000"/>
          </a:pPr>
          <a:r>
            <a:rPr lang="ru-RU"/>
            <a:t>ПК 3.3. Систематизировать педагогический опыт в области физической культуры и спорта на основе изучения профессиональной литературы, самоанализа и анализа деятельности других педагогов.</a:t>
          </a:r>
        </a:p>
        <a:p>
          <a:pPr algn="l" rtl="0">
            <a:defRPr sz="1000"/>
          </a:pPr>
          <a:r>
            <a:rPr lang="ru-RU"/>
            <a:t>ПК 3.4. Оформлять методические разработки в виде отчетов, рефератов, выступлений.</a:t>
          </a:r>
        </a:p>
        <a:p>
          <a:pPr algn="l" rtl="0">
            <a:defRPr sz="1000"/>
          </a:pPr>
          <a:r>
            <a:rPr lang="ru-RU"/>
            <a:t>ПК 3.5. Участвовать в исследовательской и проектной деятельности в области образования, физической культуры и спорта.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en-US"/>
            <a:t>VI. </a:t>
          </a:r>
          <a:r>
            <a:rPr lang="ru-RU"/>
            <a:t>ТРЕБОВАНИЯ К СТРУКТУРЕ ПРОГРАММЫ ПОДГОТОВКИ</a:t>
          </a:r>
        </a:p>
        <a:p>
          <a:pPr algn="l" rtl="0">
            <a:defRPr sz="1000"/>
          </a:pPr>
          <a:r>
            <a:rPr lang="ru-RU"/>
            <a:t>СПЕЦИАЛИСТОВ СРЕДНЕГО ЗВЕНА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6.1. ППССЗ предусматривает изучение следующих учебных циклов:</a:t>
          </a:r>
        </a:p>
        <a:p>
          <a:pPr algn="l" rtl="0">
            <a:defRPr sz="1000"/>
          </a:pPr>
          <a:r>
            <a:rPr lang="ru-RU"/>
            <a:t>общего гуманитарного и социально-экономического;</a:t>
          </a:r>
        </a:p>
        <a:p>
          <a:pPr algn="l" rtl="0">
            <a:defRPr sz="1000"/>
          </a:pPr>
          <a:r>
            <a:rPr lang="ru-RU"/>
            <a:t>математического и общего естественнонаучного;</a:t>
          </a:r>
        </a:p>
        <a:p>
          <a:pPr algn="l" rtl="0">
            <a:defRPr sz="1000"/>
          </a:pPr>
          <a:r>
            <a:rPr lang="ru-RU"/>
            <a:t>профессионального;</a:t>
          </a:r>
        </a:p>
        <a:p>
          <a:pPr algn="l" rtl="0">
            <a:defRPr sz="1000"/>
          </a:pPr>
          <a:r>
            <a:rPr lang="ru-RU"/>
            <a:t>и разделов:</a:t>
          </a:r>
        </a:p>
        <a:p>
          <a:pPr algn="l" rtl="0">
            <a:defRPr sz="1000"/>
          </a:pPr>
          <a:r>
            <a:rPr lang="ru-RU"/>
            <a:t>учебная практика;</a:t>
          </a:r>
        </a:p>
        <a:p>
          <a:pPr algn="l" rtl="0">
            <a:defRPr sz="1000"/>
          </a:pPr>
          <a:r>
            <a:rPr lang="ru-RU"/>
            <a:t>производственная практика (по профилю специальности);</a:t>
          </a:r>
        </a:p>
        <a:p>
          <a:pPr algn="l" rtl="0">
            <a:defRPr sz="1000"/>
          </a:pPr>
          <a:r>
            <a:rPr lang="ru-RU"/>
            <a:t>производственная практика (преддипломная);</a:t>
          </a:r>
        </a:p>
        <a:p>
          <a:pPr algn="l" rtl="0">
            <a:defRPr sz="1000"/>
          </a:pPr>
          <a:r>
            <a:rPr lang="ru-RU"/>
            <a:t>промежуточная аттестация;</a:t>
          </a:r>
        </a:p>
        <a:p>
          <a:pPr algn="l" rtl="0">
            <a:defRPr sz="1000"/>
          </a:pPr>
          <a:r>
            <a:rPr lang="ru-RU"/>
            <a:t>государственная итоговая аттестация.</a:t>
          </a:r>
        </a:p>
        <a:p>
          <a:pPr algn="l" rtl="0">
            <a:defRPr sz="1000"/>
          </a:pPr>
          <a:r>
            <a:rPr lang="ru-RU"/>
            <a:t>6.2. Обязательная часть ППССЗ по учебным циклам должна составлять около 70 процентов от общего объема времени, отведенного на их освоение. Вариативная часть (около 30 процентов) дает возможность расширения и (или) углубления подготовки, определяемой содержанием обязательной части, получения дополнительных компетенций, умений и знаний, необходимых для обеспечения конкурентоспособности выпускника в соответствии с запросами регионального рынка труда и возможностями продолжения образования. Дисциплины, междисциплинарные курсы и профессиональные модули вариативной части определяются образовательной организацией.</a:t>
          </a:r>
        </a:p>
        <a:p>
          <a:pPr algn="l" rtl="0">
            <a:defRPr sz="1000"/>
          </a:pPr>
          <a:r>
            <a:rPr lang="ru-RU"/>
            <a:t>Общий гуманитарный и социально-экономический, математический и общий естественнонаучный учебные циклы состоят из дисциплин.</a:t>
          </a:r>
        </a:p>
        <a:p>
          <a:pPr algn="l" rtl="0">
            <a:defRPr sz="1000"/>
          </a:pPr>
          <a:r>
            <a:rPr lang="ru-RU"/>
            <a:t>Профессиональный цикл состоит из общепрофессиональных дисциплин и профессиональных модулей в соответствии с видами деятельности. В состав профессионального модуля входит один или несколько междисциплинарных курсов. При освоении обучающимися профессиональных модулей проводятся учебная и (или) производственная практика (по профилю специальности).</a:t>
          </a:r>
        </a:p>
        <a:p>
          <a:pPr algn="l" rtl="0">
            <a:defRPr sz="1000"/>
          </a:pPr>
          <a:r>
            <a:rPr lang="ru-RU"/>
            <a:t>6.3. Обязательная часть общего гуманитарного и социально-экономического учебного цикла ППССЗ углубленной подготовки должна предусматривать изучение следующих обязательных дисциплин: "Основы философии", "История", "Психология общения", "Иностранный язык", "Физическая культура".</a:t>
          </a:r>
        </a:p>
        <a:p>
          <a:pPr algn="l" rtl="0">
            <a:defRPr sz="1000"/>
          </a:pPr>
          <a:r>
            <a:rPr lang="ru-RU"/>
            <a:t>Обязательная часть профессионального учебного цикла ППССЗ углубленной подготовки должна предусматривать изучение дисциплины "Безопасность жизнедеятельности". Объем часов на дисциплину "Безопасность жизнедеятельности" составляет 68 часов, из них на освоение основ военной службы - 48 часов.</a:t>
          </a:r>
        </a:p>
        <a:p>
          <a:pPr algn="l" rtl="0">
            <a:defRPr sz="1000"/>
          </a:pPr>
          <a:r>
            <a:rPr lang="ru-RU"/>
            <a:t>6.4. Образовательной организацией при определении структуры ППССЗ и трудоемкости ее освоения может применяться система зачетных единиц, при этом одна зачетная единица соответствует 36 академическим часам.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Таблица 2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Структура программы подготовки специалистов среднего звена</a:t>
          </a:r>
        </a:p>
        <a:p>
          <a:pPr algn="l" rtl="0">
            <a:defRPr sz="1000"/>
          </a:pPr>
          <a:r>
            <a:rPr lang="ru-RU"/>
            <a:t>углубленной подготовки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Индекс</a:t>
          </a:r>
        </a:p>
        <a:p>
          <a:pPr algn="l" rtl="0">
            <a:defRPr sz="1000"/>
          </a:pPr>
          <a:r>
            <a:rPr lang="ru-RU"/>
            <a:t>Наименование учебных циклов, разделов, модулей, требования к знаниям, умениям, практическому опыту</a:t>
          </a:r>
        </a:p>
        <a:p>
          <a:pPr algn="l" rtl="0">
            <a:defRPr sz="1000"/>
          </a:pPr>
          <a:r>
            <a:rPr lang="ru-RU"/>
            <a:t>Всего максимальной учебной нагрузки обучающегося (час./нед.)</a:t>
          </a:r>
        </a:p>
        <a:p>
          <a:pPr algn="l" rtl="0">
            <a:defRPr sz="1000"/>
          </a:pPr>
          <a:r>
            <a:rPr lang="ru-RU"/>
            <a:t>В том числе часов обязательных учебных занятий</a:t>
          </a:r>
        </a:p>
        <a:p>
          <a:pPr algn="l" rtl="0">
            <a:defRPr sz="1000"/>
          </a:pPr>
          <a:r>
            <a:rPr lang="ru-RU"/>
            <a:t>Индекс и наименование дисциплин, междисциплинарных курсов (МДК)</a:t>
          </a:r>
        </a:p>
        <a:p>
          <a:pPr algn="l" rtl="0">
            <a:defRPr sz="1000"/>
          </a:pPr>
          <a:r>
            <a:rPr lang="ru-RU"/>
            <a:t>Коды формируемых компетенций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Обязательная часть учебных циклов ППССЗ</a:t>
          </a:r>
        </a:p>
        <a:p>
          <a:pPr algn="l" rtl="0">
            <a:defRPr sz="1000"/>
          </a:pPr>
          <a:r>
            <a:rPr lang="ru-RU"/>
            <a:t>3618</a:t>
          </a:r>
        </a:p>
        <a:p>
          <a:pPr algn="l" rtl="0">
            <a:defRPr sz="1000"/>
          </a:pPr>
          <a:r>
            <a:rPr lang="ru-RU"/>
            <a:t>2412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ОГСЭ.00</a:t>
          </a:r>
        </a:p>
        <a:p>
          <a:pPr algn="l" rtl="0">
            <a:defRPr sz="1000"/>
          </a:pPr>
          <a:r>
            <a:rPr lang="ru-RU"/>
            <a:t>Общий гуманитарный и социально-экономический учебный цикл</a:t>
          </a:r>
        </a:p>
        <a:p>
          <a:pPr algn="l" rtl="0">
            <a:defRPr sz="1000"/>
          </a:pPr>
          <a:r>
            <a:rPr lang="ru-RU"/>
            <a:t>786</a:t>
          </a:r>
        </a:p>
        <a:p>
          <a:pPr algn="l" rtl="0">
            <a:defRPr sz="1000"/>
          </a:pPr>
          <a:r>
            <a:rPr lang="ru-RU"/>
            <a:t>524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В результате изучения обязательной части учебного цикла обучающийся должен:</a:t>
          </a:r>
        </a:p>
        <a:p>
          <a:pPr algn="l" rtl="0">
            <a:defRPr sz="1000"/>
          </a:pPr>
          <a:r>
            <a:rPr lang="ru-RU"/>
            <a:t>уметь:</a:t>
          </a:r>
        </a:p>
        <a:p>
          <a:pPr algn="l" rtl="0">
            <a:defRPr sz="1000"/>
          </a:pPr>
          <a:r>
            <a:rPr lang="ru-RU"/>
            <a:t>ориентироваться в наиболее общих философских проблемах бытия, познания, ценностей, свободы и смысла жизни как основах формирования культуры гражданина и будущего специалиста;</a:t>
          </a:r>
        </a:p>
        <a:p>
          <a:pPr algn="l" rtl="0">
            <a:defRPr sz="1000"/>
          </a:pPr>
          <a:r>
            <a:rPr lang="ru-RU"/>
            <a:t>знать:</a:t>
          </a:r>
        </a:p>
        <a:p>
          <a:pPr algn="l" rtl="0">
            <a:defRPr sz="1000"/>
          </a:pPr>
          <a:r>
            <a:rPr lang="ru-RU"/>
            <a:t>основные категории и понятия философии;</a:t>
          </a:r>
        </a:p>
        <a:p>
          <a:pPr algn="l" rtl="0">
            <a:defRPr sz="1000"/>
          </a:pPr>
          <a:r>
            <a:rPr lang="ru-RU"/>
            <a:t>роль философии в жизни человека и общества;</a:t>
          </a:r>
        </a:p>
        <a:p>
          <a:pPr algn="l" rtl="0">
            <a:defRPr sz="1000"/>
          </a:pPr>
          <a:r>
            <a:rPr lang="ru-RU"/>
            <a:t>основы философского учения о бытии;</a:t>
          </a:r>
        </a:p>
        <a:p>
          <a:pPr algn="l" rtl="0">
            <a:defRPr sz="1000"/>
          </a:pPr>
          <a:r>
            <a:rPr lang="ru-RU"/>
            <a:t>сущность процесса познания;</a:t>
          </a:r>
        </a:p>
        <a:p>
          <a:pPr algn="l" rtl="0">
            <a:defRPr sz="1000"/>
          </a:pPr>
          <a:r>
            <a:rPr lang="ru-RU"/>
            <a:t>основы научной, философской и религиозной картин мира;</a:t>
          </a:r>
        </a:p>
        <a:p>
          <a:pPr algn="l" rtl="0">
            <a:defRPr sz="1000"/>
          </a:pPr>
          <a:r>
            <a:rPr lang="ru-RU"/>
            <a:t>об условиях формирования личности, свободе и ответственности за сохранение жизни, культуры, окружающей среды;</a:t>
          </a:r>
        </a:p>
        <a:p>
          <a:pPr algn="l" rtl="0">
            <a:defRPr sz="1000"/>
          </a:pPr>
          <a:r>
            <a:rPr lang="ru-RU"/>
            <a:t>о социальных и этических проблемах, связанных с развитием и использованием достижений науки, техники и технологий;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48</a:t>
          </a:r>
        </a:p>
        <a:p>
          <a:pPr algn="l" rtl="0">
            <a:defRPr sz="1000"/>
          </a:pPr>
          <a:r>
            <a:rPr lang="ru-RU"/>
            <a:t>ОГСЭ.01. Основы философии</a:t>
          </a:r>
        </a:p>
        <a:p>
          <a:pPr algn="l" rtl="0">
            <a:defRPr sz="1000"/>
          </a:pPr>
          <a:r>
            <a:rPr lang="ru-RU"/>
            <a:t>ОК 1 - 11</a:t>
          </a:r>
        </a:p>
        <a:p>
          <a:pPr algn="l" rtl="0">
            <a:defRPr sz="1000"/>
          </a:pPr>
          <a:r>
            <a:rPr lang="ru-RU"/>
            <a:t>ПК 2.2, 3.3 - 3.5</a:t>
          </a:r>
        </a:p>
        <a:p>
          <a:pPr algn="l" rtl="0">
            <a:defRPr sz="1000"/>
          </a:pPr>
          <a:r>
            <a:rPr lang="ru-RU"/>
            <a:t>уметь:</a:t>
          </a:r>
        </a:p>
        <a:p>
          <a:pPr algn="l" rtl="0">
            <a:defRPr sz="1000"/>
          </a:pPr>
          <a:r>
            <a:rPr lang="ru-RU"/>
            <a:t>ориентироваться в современной экономической, политической и культурной ситуации в России и мире;</a:t>
          </a:r>
        </a:p>
        <a:p>
          <a:pPr algn="l" rtl="0">
            <a:defRPr sz="1000"/>
          </a:pPr>
          <a:r>
            <a:rPr lang="ru-RU"/>
            <a:t>выявлять взаимосвязь отечественных, региональных, мировых социально-экономических, политических и культурных проблем;</a:t>
          </a:r>
        </a:p>
        <a:p>
          <a:pPr algn="l" rtl="0">
            <a:defRPr sz="1000"/>
          </a:pPr>
          <a:r>
            <a:rPr lang="ru-RU"/>
            <a:t>знать:</a:t>
          </a:r>
        </a:p>
        <a:p>
          <a:pPr algn="l" rtl="0">
            <a:defRPr sz="1000"/>
          </a:pPr>
          <a:r>
            <a:rPr lang="ru-RU"/>
            <a:t>основные направления развития ключевых регионов мира на рубеже веков (</a:t>
          </a:r>
          <a:r>
            <a:rPr lang="en-US"/>
            <a:t>XX </a:t>
          </a:r>
          <a:r>
            <a:rPr lang="ru-RU"/>
            <a:t>и </a:t>
          </a:r>
          <a:r>
            <a:rPr lang="en-US"/>
            <a:t>XXI </a:t>
          </a:r>
          <a:r>
            <a:rPr lang="ru-RU"/>
            <a:t>вв.);</a:t>
          </a:r>
        </a:p>
        <a:p>
          <a:pPr algn="l" rtl="0">
            <a:defRPr sz="1000"/>
          </a:pPr>
          <a:r>
            <a:rPr lang="ru-RU"/>
            <a:t>сущность и причины локальных, региональных, межгосударственных конфликтов в конце </a:t>
          </a:r>
          <a:r>
            <a:rPr lang="en-US"/>
            <a:t>XX - </a:t>
          </a:r>
          <a:r>
            <a:rPr lang="ru-RU"/>
            <a:t>начале </a:t>
          </a:r>
          <a:r>
            <a:rPr lang="en-US"/>
            <a:t>XXI </a:t>
          </a:r>
          <a:r>
            <a:rPr lang="ru-RU"/>
            <a:t>вв.;</a:t>
          </a:r>
        </a:p>
        <a:p>
          <a:pPr algn="l" rtl="0">
            <a:defRPr sz="1000"/>
          </a:pPr>
          <a:r>
            <a:rPr lang="ru-RU"/>
            <a:t>основные процессы (интеграционные, поликультурные, миграционные и иные) политического и экономического развития ведущих государств и регионов мира;</a:t>
          </a:r>
        </a:p>
        <a:p>
          <a:pPr algn="l" rtl="0">
            <a:defRPr sz="1000"/>
          </a:pPr>
          <a:r>
            <a:rPr lang="ru-RU"/>
            <a:t>назначение ООН, НАТО, ЕС и других организаций и основные направления их деятельности;</a:t>
          </a:r>
        </a:p>
        <a:p>
          <a:pPr algn="l" rtl="0">
            <a:defRPr sz="1000"/>
          </a:pPr>
          <a:r>
            <a:rPr lang="ru-RU"/>
            <a:t>о роли науки, культуры и религии в сохранении и укреплении национальных и государственных традиций;</a:t>
          </a:r>
        </a:p>
        <a:p>
          <a:pPr algn="l" rtl="0">
            <a:defRPr sz="1000"/>
          </a:pPr>
          <a:r>
            <a:rPr lang="ru-RU"/>
            <a:t>содержание и назначение важнейших законодательных и иных нормативных правовых актов мирового и регионального значения;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48</a:t>
          </a:r>
        </a:p>
        <a:p>
          <a:pPr algn="l" rtl="0">
            <a:defRPr sz="1000"/>
          </a:pPr>
          <a:r>
            <a:rPr lang="ru-RU"/>
            <a:t>ОГСЭ.02. История</a:t>
          </a:r>
        </a:p>
        <a:p>
          <a:pPr algn="l" rtl="0">
            <a:defRPr sz="1000"/>
          </a:pPr>
          <a:r>
            <a:rPr lang="ru-RU"/>
            <a:t>ОК 1 - 9, 11</a:t>
          </a:r>
        </a:p>
        <a:p>
          <a:pPr algn="l" rtl="0">
            <a:defRPr sz="1000"/>
          </a:pPr>
          <a:r>
            <a:rPr lang="ru-RU"/>
            <a:t>ПК 2.2, 3.3, 3.4</a:t>
          </a:r>
        </a:p>
        <a:p>
          <a:pPr algn="l" rtl="0">
            <a:defRPr sz="1000"/>
          </a:pPr>
          <a:r>
            <a:rPr lang="ru-RU"/>
            <a:t>уметь:</a:t>
          </a:r>
        </a:p>
        <a:p>
          <a:pPr algn="l" rtl="0">
            <a:defRPr sz="1000"/>
          </a:pPr>
          <a:r>
            <a:rPr lang="ru-RU"/>
            <a:t>применять техники и приемы эффективного общения в профессиональной деятельности;</a:t>
          </a:r>
        </a:p>
        <a:p>
          <a:pPr algn="l" rtl="0">
            <a:defRPr sz="1000"/>
          </a:pPr>
          <a:r>
            <a:rPr lang="ru-RU"/>
            <a:t>использовать приемы саморегуляции поведения в процессе межличностного общения;</a:t>
          </a:r>
        </a:p>
        <a:p>
          <a:pPr algn="l" rtl="0">
            <a:defRPr sz="1000"/>
          </a:pPr>
          <a:r>
            <a:rPr lang="ru-RU"/>
            <a:t>знать:</a:t>
          </a:r>
        </a:p>
        <a:p>
          <a:pPr algn="l" rtl="0">
            <a:defRPr sz="1000"/>
          </a:pPr>
          <a:r>
            <a:rPr lang="ru-RU"/>
            <a:t>взаимосвязь общения и деятельности;</a:t>
          </a:r>
        </a:p>
        <a:p>
          <a:pPr algn="l" rtl="0">
            <a:defRPr sz="1000"/>
          </a:pPr>
          <a:r>
            <a:rPr lang="ru-RU"/>
            <a:t>цели, функции, виды и уровни общения;</a:t>
          </a:r>
        </a:p>
        <a:p>
          <a:pPr algn="l" rtl="0">
            <a:defRPr sz="1000"/>
          </a:pPr>
          <a:r>
            <a:rPr lang="ru-RU"/>
            <a:t>роли и ролевые ожидания в общении;</a:t>
          </a:r>
        </a:p>
        <a:p>
          <a:pPr algn="l" rtl="0">
            <a:defRPr sz="1000"/>
          </a:pPr>
          <a:r>
            <a:rPr lang="ru-RU"/>
            <a:t>виды социальных взаимодействий;</a:t>
          </a:r>
        </a:p>
        <a:p>
          <a:pPr algn="l" rtl="0">
            <a:defRPr sz="1000"/>
          </a:pPr>
          <a:r>
            <a:rPr lang="ru-RU"/>
            <a:t>механизмы взаимопонимания в общении;</a:t>
          </a:r>
        </a:p>
        <a:p>
          <a:pPr algn="l" rtl="0">
            <a:defRPr sz="1000"/>
          </a:pPr>
          <a:r>
            <a:rPr lang="ru-RU"/>
            <a:t>техники и приемы общения, правила слушания, ведения беседы, убеждения;</a:t>
          </a:r>
        </a:p>
        <a:p>
          <a:pPr algn="l" rtl="0">
            <a:defRPr sz="1000"/>
          </a:pPr>
          <a:r>
            <a:rPr lang="ru-RU"/>
            <a:t>этические принципы общения;</a:t>
          </a:r>
        </a:p>
        <a:p>
          <a:pPr algn="l" rtl="0">
            <a:defRPr sz="1000"/>
          </a:pPr>
          <a:r>
            <a:rPr lang="ru-RU"/>
            <a:t>источники, причины, виды и способы разрешения конфликтов;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48</a:t>
          </a:r>
        </a:p>
        <a:p>
          <a:pPr algn="l" rtl="0">
            <a:defRPr sz="1000"/>
          </a:pPr>
          <a:r>
            <a:rPr lang="ru-RU"/>
            <a:t>ОГСЭ.03. Психология общения</a:t>
          </a:r>
        </a:p>
        <a:p>
          <a:pPr algn="l" rtl="0">
            <a:defRPr sz="1000"/>
          </a:pPr>
          <a:r>
            <a:rPr lang="ru-RU"/>
            <a:t>ОК 1 - 9, 11</a:t>
          </a:r>
        </a:p>
        <a:p>
          <a:pPr algn="l" rtl="0">
            <a:defRPr sz="1000"/>
          </a:pPr>
          <a:r>
            <a:rPr lang="ru-RU"/>
            <a:t>ПК 1.1 - 1.8, 2.1 - 2.7,</a:t>
          </a:r>
        </a:p>
        <a:p>
          <a:pPr algn="l" rtl="0">
            <a:defRPr sz="1000"/>
          </a:pPr>
          <a:r>
            <a:rPr lang="ru-RU"/>
            <a:t>3.1 - 3.2,</a:t>
          </a:r>
        </a:p>
        <a:p>
          <a:pPr algn="l" rtl="0">
            <a:defRPr sz="1000"/>
          </a:pPr>
          <a:r>
            <a:rPr lang="ru-RU"/>
            <a:t>3.3 - 3.5</a:t>
          </a:r>
        </a:p>
        <a:p>
          <a:pPr algn="l" rtl="0">
            <a:defRPr sz="1000"/>
          </a:pPr>
          <a:r>
            <a:rPr lang="ru-RU"/>
            <a:t>уметь:</a:t>
          </a:r>
        </a:p>
        <a:p>
          <a:pPr algn="l" rtl="0">
            <a:defRPr sz="1000"/>
          </a:pPr>
          <a:r>
            <a:rPr lang="ru-RU"/>
            <a:t>общаться (устно и письменно) на иностранном языке на профессиональные и повседневные темы;</a:t>
          </a:r>
        </a:p>
        <a:p>
          <a:pPr algn="l" rtl="0">
            <a:defRPr sz="1000"/>
          </a:pPr>
          <a:r>
            <a:rPr lang="ru-RU"/>
            <a:t>переводить (со словарем) иностранные тексты профессиональной направленности;</a:t>
          </a:r>
        </a:p>
        <a:p>
          <a:pPr algn="l" rtl="0">
            <a:defRPr sz="1000"/>
          </a:pPr>
          <a:r>
            <a:rPr lang="ru-RU"/>
            <a:t>самостоятельно совершенствовать устную и письменную речь, пополнять словарный запас;</a:t>
          </a:r>
        </a:p>
        <a:p>
          <a:pPr algn="l" rtl="0">
            <a:defRPr sz="1000"/>
          </a:pPr>
          <a:r>
            <a:rPr lang="ru-RU"/>
            <a:t>знать:</a:t>
          </a:r>
        </a:p>
        <a:p>
          <a:pPr algn="l" rtl="0">
            <a:defRPr sz="1000"/>
          </a:pPr>
          <a:r>
            <a:rPr lang="ru-RU"/>
            <a:t>лексический (1200 - 1400 лексических единиц) и грамматический минимум, необходимый для чтения и перевода (со словарем) иностранных текстов профессиональной направленности;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190</a:t>
          </a:r>
        </a:p>
        <a:p>
          <a:pPr algn="l" rtl="0">
            <a:defRPr sz="1000"/>
          </a:pPr>
          <a:r>
            <a:rPr lang="ru-RU"/>
            <a:t>ОГСЭ.04. Иностранный язык</a:t>
          </a:r>
        </a:p>
        <a:p>
          <a:pPr algn="l" rtl="0">
            <a:defRPr sz="1000"/>
          </a:pPr>
          <a:r>
            <a:rPr lang="ru-RU"/>
            <a:t>ОК 1-9, 11</a:t>
          </a:r>
        </a:p>
        <a:p>
          <a:pPr algn="l" rtl="0">
            <a:defRPr sz="1000"/>
          </a:pPr>
          <a:r>
            <a:rPr lang="ru-RU"/>
            <a:t>ПК 1.1, 1.3, 2.1, 2.3,</a:t>
          </a:r>
        </a:p>
        <a:p>
          <a:pPr algn="l" rtl="0">
            <a:defRPr sz="1000"/>
          </a:pPr>
          <a:r>
            <a:rPr lang="ru-RU"/>
            <a:t>3.3-3.5</a:t>
          </a:r>
        </a:p>
        <a:p>
          <a:pPr algn="l" rtl="0">
            <a:defRPr sz="1000"/>
          </a:pPr>
          <a:r>
            <a:rPr lang="ru-RU"/>
            <a:t>уметь:</a:t>
          </a:r>
        </a:p>
        <a:p>
          <a:pPr algn="l" rtl="0">
            <a:defRPr sz="1000"/>
          </a:pPr>
          <a:r>
            <a:rPr lang="ru-RU"/>
            <a:t>использовать физкультурно-оздоровительную деятельность для укрепления здоровья, достижения жизненных и профессиональных целей;</a:t>
          </a:r>
        </a:p>
        <a:p>
          <a:pPr algn="l" rtl="0">
            <a:defRPr sz="1000"/>
          </a:pPr>
          <a:r>
            <a:rPr lang="ru-RU"/>
            <a:t>знать:</a:t>
          </a:r>
        </a:p>
        <a:p>
          <a:pPr algn="l" rtl="0">
            <a:defRPr sz="1000"/>
          </a:pPr>
          <a:r>
            <a:rPr lang="ru-RU"/>
            <a:t>о роли физической культуры в общекультурном, профессиональном и социальном развитии человека;</a:t>
          </a:r>
        </a:p>
        <a:p>
          <a:pPr algn="l" rtl="0">
            <a:defRPr sz="1000"/>
          </a:pPr>
          <a:r>
            <a:rPr lang="ru-RU"/>
            <a:t>основы здорового образа жизни.</a:t>
          </a:r>
        </a:p>
        <a:p>
          <a:pPr algn="l" rtl="0">
            <a:defRPr sz="1000"/>
          </a:pPr>
          <a:r>
            <a:rPr lang="ru-RU"/>
            <a:t>380</a:t>
          </a:r>
        </a:p>
        <a:p>
          <a:pPr algn="l" rtl="0">
            <a:defRPr sz="1000"/>
          </a:pPr>
          <a:r>
            <a:rPr lang="ru-RU"/>
            <a:t>190 &lt;1&gt;</a:t>
          </a:r>
        </a:p>
        <a:p>
          <a:pPr algn="l" rtl="0">
            <a:defRPr sz="1000"/>
          </a:pPr>
          <a:r>
            <a:rPr lang="ru-RU"/>
            <a:t>ОГСЭ.05. Физическая культура</a:t>
          </a:r>
        </a:p>
        <a:p>
          <a:pPr algn="l" rtl="0">
            <a:defRPr sz="1000"/>
          </a:pPr>
          <a:r>
            <a:rPr lang="ru-RU"/>
            <a:t>ОК 2, 3, 6, 10</a:t>
          </a:r>
        </a:p>
        <a:p>
          <a:pPr algn="l" rtl="0">
            <a:defRPr sz="1000"/>
          </a:pPr>
          <a:r>
            <a:rPr lang="ru-RU"/>
            <a:t>ПК 1.1 - 1.8, 2.1 - 2.6, 3.3</a:t>
          </a:r>
        </a:p>
        <a:p>
          <a:pPr algn="l" rtl="0">
            <a:defRPr sz="1000"/>
          </a:pPr>
          <a:r>
            <a:rPr lang="ru-RU"/>
            <a:t>ЕН.00</a:t>
          </a:r>
        </a:p>
        <a:p>
          <a:pPr algn="l" rtl="0">
            <a:defRPr sz="1000"/>
          </a:pPr>
          <a:r>
            <a:rPr lang="ru-RU"/>
            <a:t>Математический и общий естественнонаучный учебный цикл</a:t>
          </a:r>
        </a:p>
        <a:p>
          <a:pPr algn="l" rtl="0">
            <a:defRPr sz="1000"/>
          </a:pPr>
          <a:r>
            <a:rPr lang="ru-RU"/>
            <a:t>186</a:t>
          </a:r>
        </a:p>
        <a:p>
          <a:pPr algn="l" rtl="0">
            <a:defRPr sz="1000"/>
          </a:pPr>
          <a:r>
            <a:rPr lang="ru-RU"/>
            <a:t>124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В результате изучения обязательной части учебного цикла обучающийся должен:</a:t>
          </a:r>
        </a:p>
        <a:p>
          <a:pPr algn="l" rtl="0">
            <a:defRPr sz="1000"/>
          </a:pPr>
          <a:r>
            <a:rPr lang="ru-RU"/>
            <a:t>уметь:</a:t>
          </a:r>
        </a:p>
        <a:p>
          <a:pPr algn="l" rtl="0">
            <a:defRPr sz="1000"/>
          </a:pPr>
          <a:r>
            <a:rPr lang="ru-RU"/>
            <a:t>применять математические методы для решения профессиональных задач;</a:t>
          </a:r>
        </a:p>
        <a:p>
          <a:pPr algn="l" rtl="0">
            <a:defRPr sz="1000"/>
          </a:pPr>
          <a:r>
            <a:rPr lang="ru-RU"/>
            <a:t>решать комбинаторные задачи, находить вероятность событий;</a:t>
          </a:r>
        </a:p>
        <a:p>
          <a:pPr algn="l" rtl="0">
            <a:defRPr sz="1000"/>
          </a:pPr>
          <a:r>
            <a:rPr lang="ru-RU"/>
            <a:t>анализировать результаты измерения величин с допустимой погрешностью, представлять их графически;</a:t>
          </a:r>
        </a:p>
        <a:p>
          <a:pPr algn="l" rtl="0">
            <a:defRPr sz="1000"/>
          </a:pPr>
          <a:r>
            <a:rPr lang="ru-RU"/>
            <a:t>выполнять приближенные вычисления;</a:t>
          </a:r>
        </a:p>
        <a:p>
          <a:pPr algn="l" rtl="0">
            <a:defRPr sz="1000"/>
          </a:pPr>
          <a:r>
            <a:rPr lang="ru-RU"/>
            <a:t>проводить элементарную статистическую обработку информации и результатов исследований;</a:t>
          </a:r>
        </a:p>
        <a:p>
          <a:pPr algn="l" rtl="0">
            <a:defRPr sz="1000"/>
          </a:pPr>
          <a:r>
            <a:rPr lang="ru-RU"/>
            <a:t>знать:</a:t>
          </a:r>
        </a:p>
        <a:p>
          <a:pPr algn="l" rtl="0">
            <a:defRPr sz="1000"/>
          </a:pPr>
          <a:r>
            <a:rPr lang="ru-RU"/>
            <a:t>понятие множества, отношения между множествами, операции над ними;</a:t>
          </a:r>
        </a:p>
        <a:p>
          <a:pPr algn="l" rtl="0">
            <a:defRPr sz="1000"/>
          </a:pPr>
          <a:r>
            <a:rPr lang="ru-RU"/>
            <a:t>основные комбинаторные конфигурации;</a:t>
          </a:r>
        </a:p>
        <a:p>
          <a:pPr algn="l" rtl="0">
            <a:defRPr sz="1000"/>
          </a:pPr>
          <a:r>
            <a:rPr lang="ru-RU"/>
            <a:t>способы вычисления вероятности событий;</a:t>
          </a:r>
        </a:p>
        <a:p>
          <a:pPr algn="l" rtl="0">
            <a:defRPr sz="1000"/>
          </a:pPr>
          <a:r>
            <a:rPr lang="ru-RU"/>
            <a:t>способы обоснования истинности высказываний;</a:t>
          </a:r>
        </a:p>
        <a:p>
          <a:pPr algn="l" rtl="0">
            <a:defRPr sz="1000"/>
          </a:pPr>
          <a:r>
            <a:rPr lang="ru-RU"/>
            <a:t>понятие положительной скалярной величины, процесс ее измерения;</a:t>
          </a:r>
        </a:p>
        <a:p>
          <a:pPr algn="l" rtl="0">
            <a:defRPr sz="1000"/>
          </a:pPr>
          <a:r>
            <a:rPr lang="ru-RU"/>
            <a:t>стандартные единицы величин и соотношения между ними;</a:t>
          </a:r>
        </a:p>
        <a:p>
          <a:pPr algn="l" rtl="0">
            <a:defRPr sz="1000"/>
          </a:pPr>
          <a:r>
            <a:rPr lang="ru-RU"/>
            <a:t>правила приближенных вычислений и нахождения процентного соотношения;</a:t>
          </a:r>
        </a:p>
        <a:p>
          <a:pPr algn="l" rtl="0">
            <a:defRPr sz="1000"/>
          </a:pPr>
          <a:r>
            <a:rPr lang="ru-RU"/>
            <a:t>методы математической статистики;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ЕН.01. Математика</a:t>
          </a:r>
        </a:p>
        <a:p>
          <a:pPr algn="l" rtl="0">
            <a:defRPr sz="1000"/>
          </a:pPr>
          <a:r>
            <a:rPr lang="ru-RU"/>
            <a:t>ОК 1 - 9</a:t>
          </a:r>
        </a:p>
        <a:p>
          <a:pPr algn="l" rtl="0">
            <a:defRPr sz="1000"/>
          </a:pPr>
          <a:r>
            <a:rPr lang="ru-RU"/>
            <a:t>ПК 1.4, 1.5, 2.4, 3.3 - 3.5</a:t>
          </a:r>
        </a:p>
        <a:p>
          <a:pPr algn="l" rtl="0">
            <a:defRPr sz="1000"/>
          </a:pPr>
          <a:r>
            <a:rPr lang="ru-RU"/>
            <a:t>уметь:</a:t>
          </a:r>
        </a:p>
        <a:p>
          <a:pPr algn="l" rtl="0">
            <a:defRPr sz="1000"/>
          </a:pPr>
          <a:r>
            <a:rPr lang="ru-RU"/>
            <a:t>соблюдать правила техники безопасности и гигиенические рекомендации при использовании средств информационно-коммуникационных технологий в профессиональной деятельности;</a:t>
          </a:r>
        </a:p>
        <a:p>
          <a:pPr algn="l" rtl="0">
            <a:defRPr sz="1000"/>
          </a:pPr>
          <a:r>
            <a:rPr lang="ru-RU"/>
            <a:t>применять современные технические средства обучения, контроля и оценки уровня физического развития, основанные на использовании компьютерных технологий;</a:t>
          </a:r>
        </a:p>
        <a:p>
          <a:pPr algn="l" rtl="0">
            <a:defRPr sz="1000"/>
          </a:pPr>
          <a:r>
            <a:rPr lang="ru-RU"/>
            <a:t>создавать, редактировать, оформлять, сохранять, передавать информационные объекты различного типа с помощью современных информационных технологий</a:t>
          </a:r>
        </a:p>
        <a:p>
          <a:pPr algn="l" rtl="0">
            <a:defRPr sz="1000"/>
          </a:pPr>
          <a:r>
            <a:rPr lang="ru-RU"/>
            <a:t>использовать сервисы и информационные ресурсы информационно-телекоммуникационной сети "Интернет" (далее - сеть Интернет) для поиска информации, необходимой для решения профессиональных задач;</a:t>
          </a:r>
        </a:p>
        <a:p>
          <a:pPr algn="l" rtl="0">
            <a:defRPr sz="1000"/>
          </a:pPr>
          <a:r>
            <a:rPr lang="ru-RU"/>
            <a:t>знать:</a:t>
          </a:r>
        </a:p>
        <a:p>
          <a:pPr algn="l" rtl="0">
            <a:defRPr sz="1000"/>
          </a:pPr>
          <a:r>
            <a:rPr lang="ru-RU"/>
            <a:t>правила техники безопасности и гигиенические требования при использовании средств информационно-коммуникационных технологий;</a:t>
          </a:r>
        </a:p>
        <a:p>
          <a:pPr algn="l" rtl="0">
            <a:defRPr sz="1000"/>
          </a:pPr>
          <a:r>
            <a:rPr lang="ru-RU"/>
            <a:t>основные технологии создания, редактирования, оформления, сохранения, передачи и поиска информационных объектов различного типа (текстовых, графических, числовых) с помощью современных программных средств;</a:t>
          </a:r>
        </a:p>
        <a:p>
          <a:pPr algn="l" rtl="0">
            <a:defRPr sz="1000"/>
          </a:pPr>
          <a:r>
            <a:rPr lang="ru-RU"/>
            <a:t>назначение и технологию эксплуатации аппаратного и программного обеспечения, применяемого в профессиональной деятельности.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ЕН.02. Информатика и информационно-коммуникационные технологии в профессиональной деятельности</a:t>
          </a:r>
        </a:p>
        <a:p>
          <a:pPr algn="l" rtl="0">
            <a:defRPr sz="1000"/>
          </a:pPr>
          <a:r>
            <a:rPr lang="ru-RU"/>
            <a:t>ОК 1 - 12</a:t>
          </a:r>
        </a:p>
        <a:p>
          <a:pPr algn="l" rtl="0">
            <a:defRPr sz="1000"/>
          </a:pPr>
          <a:r>
            <a:rPr lang="ru-RU"/>
            <a:t>ПК 1.1 - 1.8, 2.1 - 2.6,</a:t>
          </a:r>
        </a:p>
        <a:p>
          <a:pPr algn="l" rtl="0">
            <a:defRPr sz="1000"/>
          </a:pPr>
          <a:r>
            <a:rPr lang="ru-RU"/>
            <a:t>3.1 - 3.5</a:t>
          </a:r>
        </a:p>
        <a:p>
          <a:pPr algn="l" rtl="0">
            <a:defRPr sz="1000"/>
          </a:pPr>
          <a:r>
            <a:rPr lang="ru-RU"/>
            <a:t>П.00</a:t>
          </a:r>
        </a:p>
        <a:p>
          <a:pPr algn="l" rtl="0">
            <a:defRPr sz="1000"/>
          </a:pPr>
          <a:r>
            <a:rPr lang="ru-RU"/>
            <a:t>Профессиональный учебный цикл</a:t>
          </a:r>
        </a:p>
        <a:p>
          <a:pPr algn="l" rtl="0">
            <a:defRPr sz="1000"/>
          </a:pPr>
          <a:r>
            <a:rPr lang="ru-RU"/>
            <a:t>2646</a:t>
          </a:r>
        </a:p>
        <a:p>
          <a:pPr algn="l" rtl="0">
            <a:defRPr sz="1000"/>
          </a:pPr>
          <a:r>
            <a:rPr lang="ru-RU"/>
            <a:t>1764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ОП.00</a:t>
          </a:r>
        </a:p>
        <a:p>
          <a:pPr algn="l" rtl="0">
            <a:defRPr sz="1000"/>
          </a:pPr>
          <a:r>
            <a:rPr lang="ru-RU"/>
            <a:t>Общепрофессиональные дисциплины</a:t>
          </a:r>
        </a:p>
        <a:p>
          <a:pPr algn="l" rtl="0">
            <a:defRPr sz="1000"/>
          </a:pPr>
          <a:r>
            <a:rPr lang="ru-RU"/>
            <a:t>928</a:t>
          </a:r>
        </a:p>
        <a:p>
          <a:pPr algn="l" rtl="0">
            <a:defRPr sz="1000"/>
          </a:pPr>
          <a:r>
            <a:rPr lang="ru-RU"/>
            <a:t>618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В результате изучения обязательной части профессионального учебного цикла обучающийся по общепрофессиональным дисциплинам должен:</a:t>
          </a:r>
        </a:p>
        <a:p>
          <a:pPr algn="l" rtl="0">
            <a:defRPr sz="1000"/>
          </a:pPr>
          <a:r>
            <a:rPr lang="ru-RU"/>
            <a:t>уметь:</a:t>
          </a:r>
        </a:p>
        <a:p>
          <a:pPr algn="l" rtl="0">
            <a:defRPr sz="1000"/>
          </a:pPr>
          <a:r>
            <a:rPr lang="ru-RU"/>
            <a:t>определять топографическое расположение и строение органов и частей тела;</a:t>
          </a:r>
        </a:p>
        <a:p>
          <a:pPr algn="l" rtl="0">
            <a:defRPr sz="1000"/>
          </a:pPr>
          <a:r>
            <a:rPr lang="ru-RU"/>
            <a:t>определять возрастные особенности строения организма человека;</a:t>
          </a:r>
        </a:p>
        <a:p>
          <a:pPr algn="l" rtl="0">
            <a:defRPr sz="1000"/>
          </a:pPr>
          <a:r>
            <a:rPr lang="ru-RU"/>
            <a:t>применять знания по анатомии в профессиональной деятельности;</a:t>
          </a:r>
        </a:p>
        <a:p>
          <a:pPr algn="l" rtl="0">
            <a:defRPr sz="1000"/>
          </a:pPr>
          <a:r>
            <a:rPr lang="ru-RU"/>
            <a:t>определять антропометрические показатели, оценивать их с учетом возраста и пола обучающихся, отслеживать динамику изменений;</a:t>
          </a:r>
        </a:p>
        <a:p>
          <a:pPr algn="l" rtl="0">
            <a:defRPr sz="1000"/>
          </a:pPr>
          <a:r>
            <a:rPr lang="ru-RU"/>
            <a:t>отслеживать динамику изменений конституциональных особенностей организма в процессе занятий физической культурой и спортом;</a:t>
          </a:r>
        </a:p>
        <a:p>
          <a:pPr algn="l" rtl="0">
            <a:defRPr sz="1000"/>
          </a:pPr>
          <a:r>
            <a:rPr lang="ru-RU"/>
            <a:t>знать:</a:t>
          </a:r>
        </a:p>
        <a:p>
          <a:pPr algn="l" rtl="0">
            <a:defRPr sz="1000"/>
          </a:pPr>
          <a:r>
            <a:rPr lang="ru-RU"/>
            <a:t>основные положения и терминологию цитологии, гистологии, эмбриологии, морфологии и анатомии человека;</a:t>
          </a:r>
        </a:p>
        <a:p>
          <a:pPr algn="l" rtl="0">
            <a:defRPr sz="1000"/>
          </a:pPr>
          <a:r>
            <a:rPr lang="ru-RU"/>
            <a:t>строение и функции систем органов здорового человека:</a:t>
          </a:r>
        </a:p>
        <a:p>
          <a:pPr algn="l" rtl="0">
            <a:defRPr sz="1000"/>
          </a:pPr>
          <a:r>
            <a:rPr lang="ru-RU"/>
            <a:t>опорно-двигательной, кровеносной, пищеварительной, дыхательной, покровной, выделительной, половой, эндокринной, нервной, включая центральную нервную систему с анализаторами;</a:t>
          </a:r>
        </a:p>
        <a:p>
          <a:pPr algn="l" rtl="0">
            <a:defRPr sz="1000"/>
          </a:pPr>
          <a:r>
            <a:rPr lang="ru-RU"/>
            <a:t>основные закономерности роста и развития организма человека;</a:t>
          </a:r>
        </a:p>
        <a:p>
          <a:pPr algn="l" rtl="0">
            <a:defRPr sz="1000"/>
          </a:pPr>
          <a:r>
            <a:rPr lang="ru-RU"/>
            <a:t>возрастную морфологию, анатомо-физиологические особенности детей, подростков и молодежи;</a:t>
          </a:r>
        </a:p>
        <a:p>
          <a:pPr algn="l" rtl="0">
            <a:defRPr sz="1000"/>
          </a:pPr>
          <a:r>
            <a:rPr lang="ru-RU"/>
            <a:t>анатомо-морфологические механизмы адаптации к физическим нагрузкам;</a:t>
          </a:r>
        </a:p>
        <a:p>
          <a:pPr algn="l" rtl="0">
            <a:defRPr sz="1000"/>
          </a:pPr>
          <a:r>
            <a:rPr lang="ru-RU"/>
            <a:t>динамическую и функциональную анатомию систем обеспечения и регуляции движения;</a:t>
          </a:r>
        </a:p>
        <a:p>
          <a:pPr algn="l" rtl="0">
            <a:defRPr sz="1000"/>
          </a:pPr>
          <a:r>
            <a:rPr lang="ru-RU"/>
            <a:t>способы коррекции функциональных нарушений у детей и подростков;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ОП.01. Анатомия</a:t>
          </a:r>
        </a:p>
        <a:p>
          <a:pPr algn="l" rtl="0">
            <a:defRPr sz="1000"/>
          </a:pPr>
          <a:r>
            <a:rPr lang="ru-RU"/>
            <a:t>ОК 1 - 11</a:t>
          </a:r>
        </a:p>
        <a:p>
          <a:pPr algn="l" rtl="0">
            <a:defRPr sz="1000"/>
          </a:pPr>
          <a:r>
            <a:rPr lang="ru-RU"/>
            <a:t>ПК 1.1 - 1.6, 2.1, 3.3, 3.5</a:t>
          </a:r>
        </a:p>
        <a:p>
          <a:pPr algn="l" rtl="0">
            <a:defRPr sz="1000"/>
          </a:pPr>
          <a:r>
            <a:rPr lang="ru-RU"/>
            <a:t>уметь:</a:t>
          </a:r>
        </a:p>
        <a:p>
          <a:pPr algn="l" rtl="0">
            <a:defRPr sz="1000"/>
          </a:pPr>
          <a:r>
            <a:rPr lang="ru-RU"/>
            <a:t>измерять и оценивать физиологические показатели организма человека;</a:t>
          </a:r>
        </a:p>
        <a:p>
          <a:pPr algn="l" rtl="0">
            <a:defRPr sz="1000"/>
          </a:pPr>
          <a:r>
            <a:rPr lang="ru-RU"/>
            <a:t>оценивать функциональное состояние человека и его работоспособность, в том числе с помощью лабораторных методов;</a:t>
          </a:r>
        </a:p>
        <a:p>
          <a:pPr algn="l" rtl="0">
            <a:defRPr sz="1000"/>
          </a:pPr>
          <a:r>
            <a:rPr lang="ru-RU"/>
            <a:t>оценивать факторы внешней среды с точки зрения влияния на функционирование и развитие организма человека в детском, подростковом и юношеском возрасте;</a:t>
          </a:r>
        </a:p>
        <a:p>
          <a:pPr algn="l" rtl="0">
            <a:defRPr sz="1000"/>
          </a:pPr>
          <a:r>
            <a:rPr lang="ru-RU"/>
            <a:t>использовать знания биохимии для определения нагрузок при занятиях физической культурой;</a:t>
          </a:r>
        </a:p>
        <a:p>
          <a:pPr algn="l" rtl="0">
            <a:defRPr sz="1000"/>
          </a:pPr>
          <a:r>
            <a:rPr lang="ru-RU"/>
            <a:t>знать:</a:t>
          </a:r>
        </a:p>
        <a:p>
          <a:pPr algn="l" rtl="0">
            <a:defRPr sz="1000"/>
          </a:pPr>
          <a:r>
            <a:rPr lang="ru-RU"/>
            <a:t>физиологические характеристики основных процессов жизнедеятельности организма человека;</a:t>
          </a:r>
        </a:p>
        <a:p>
          <a:pPr algn="l" rtl="0">
            <a:defRPr sz="1000"/>
          </a:pPr>
          <a:r>
            <a:rPr lang="ru-RU"/>
            <a:t>понятия метаболизма, гомеостаза, физиологической адаптации человека;</a:t>
          </a:r>
        </a:p>
        <a:p>
          <a:pPr algn="l" rtl="0">
            <a:defRPr sz="1000"/>
          </a:pPr>
          <a:r>
            <a:rPr lang="ru-RU"/>
            <a:t>регулирующие функции нервной и эндокринной систем;</a:t>
          </a:r>
        </a:p>
        <a:p>
          <a:pPr algn="l" rtl="0">
            <a:defRPr sz="1000"/>
          </a:pPr>
          <a:r>
            <a:rPr lang="ru-RU"/>
            <a:t>роль центральной нервной системы в регуляции движений;</a:t>
          </a:r>
        </a:p>
        <a:p>
          <a:pPr algn="l" rtl="0">
            <a:defRPr sz="1000"/>
          </a:pPr>
          <a:r>
            <a:rPr lang="ru-RU"/>
            <a:t>особенности физиологии детей, подростков и молодежи;</a:t>
          </a:r>
        </a:p>
        <a:p>
          <a:pPr algn="l" rtl="0">
            <a:defRPr sz="1000"/>
          </a:pPr>
          <a:r>
            <a:rPr lang="ru-RU"/>
            <a:t>взаимосвязи физических нагрузок и функциональных возможностей организма;</a:t>
          </a:r>
        </a:p>
        <a:p>
          <a:pPr algn="l" rtl="0">
            <a:defRPr sz="1000"/>
          </a:pPr>
          <a:r>
            <a:rPr lang="ru-RU"/>
            <a:t>физиологические закономерности двигательной активности и процессов восстановления;</a:t>
          </a:r>
        </a:p>
        <a:p>
          <a:pPr algn="l" rtl="0">
            <a:defRPr sz="1000"/>
          </a:pPr>
          <a:r>
            <a:rPr lang="ru-RU"/>
            <a:t>механизмы энергетического обеспечения различных видов мышечной деятельности;</a:t>
          </a:r>
        </a:p>
        <a:p>
          <a:pPr algn="l" rtl="0">
            <a:defRPr sz="1000"/>
          </a:pPr>
          <a:r>
            <a:rPr lang="ru-RU"/>
            <a:t>физиологические основы тренировки силы, быстроты, выносливости;</a:t>
          </a:r>
        </a:p>
        <a:p>
          <a:pPr algn="l" rtl="0">
            <a:defRPr sz="1000"/>
          </a:pPr>
          <a:r>
            <a:rPr lang="ru-RU"/>
            <a:t>физиологические основы спортивного отбора и ориентации;</a:t>
          </a:r>
        </a:p>
        <a:p>
          <a:pPr algn="l" rtl="0">
            <a:defRPr sz="1000"/>
          </a:pPr>
          <a:r>
            <a:rPr lang="ru-RU"/>
            <a:t>биохимические основы развития физических качеств;</a:t>
          </a:r>
        </a:p>
        <a:p>
          <a:pPr algn="l" rtl="0">
            <a:defRPr sz="1000"/>
          </a:pPr>
          <a:r>
            <a:rPr lang="ru-RU"/>
            <a:t>биохимические основы питания;</a:t>
          </a:r>
        </a:p>
        <a:p>
          <a:pPr algn="l" rtl="0">
            <a:defRPr sz="1000"/>
          </a:pPr>
          <a:r>
            <a:rPr lang="ru-RU"/>
            <a:t>общие закономерности и особенности обмена веществ при занятиях физической культурой;</a:t>
          </a:r>
        </a:p>
        <a:p>
          <a:pPr algn="l" rtl="0">
            <a:defRPr sz="1000"/>
          </a:pPr>
          <a:r>
            <a:rPr lang="ru-RU"/>
            <a:t>возрастные особенности биохимического состояния организма;</a:t>
          </a:r>
        </a:p>
        <a:p>
          <a:pPr algn="l" rtl="0">
            <a:defRPr sz="1000"/>
          </a:pPr>
          <a:r>
            <a:rPr lang="ru-RU"/>
            <a:t>методы контроля;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ОП.02. Физиология с основами биохимии</a:t>
          </a:r>
        </a:p>
        <a:p>
          <a:pPr algn="l" rtl="0">
            <a:defRPr sz="1000"/>
          </a:pPr>
          <a:r>
            <a:rPr lang="ru-RU"/>
            <a:t>ОК 1 - 12</a:t>
          </a:r>
        </a:p>
        <a:p>
          <a:pPr algn="l" rtl="0">
            <a:defRPr sz="1000"/>
          </a:pPr>
          <a:r>
            <a:rPr lang="ru-RU"/>
            <a:t>ПК 1.1 - 1.8, 2.1 - 2.6,</a:t>
          </a:r>
        </a:p>
        <a:p>
          <a:pPr algn="l" rtl="0">
            <a:defRPr sz="1000"/>
          </a:pPr>
          <a:r>
            <a:rPr lang="ru-RU"/>
            <a:t>3.1 - 3.5</a:t>
          </a:r>
        </a:p>
        <a:p>
          <a:pPr algn="l" rtl="0">
            <a:defRPr sz="1000"/>
          </a:pPr>
          <a:r>
            <a:rPr lang="ru-RU"/>
            <a:t>уметь:</a:t>
          </a:r>
        </a:p>
        <a:p>
          <a:pPr algn="l" rtl="0">
            <a:defRPr sz="1000"/>
          </a:pPr>
          <a:r>
            <a:rPr lang="ru-RU"/>
            <a:t>использовать знания гигиены в профессиональной деятельности, в том числе в процессе гигиенического просвещения обучающихся, педагогов, родителей (лиц, их заменяющих);</a:t>
          </a:r>
        </a:p>
        <a:p>
          <a:pPr algn="l" rtl="0">
            <a:defRPr sz="1000"/>
          </a:pPr>
          <a:r>
            <a:rPr lang="ru-RU"/>
            <a:t>составлять режим суточной активности с учетом возраста и характера физических нагрузок;</a:t>
          </a:r>
        </a:p>
        <a:p>
          <a:pPr algn="l" rtl="0">
            <a:defRPr sz="1000"/>
          </a:pPr>
          <a:r>
            <a:rPr lang="ru-RU"/>
            <a:t>определять суточный расход энергии, составлять меню;</a:t>
          </a:r>
        </a:p>
        <a:p>
          <a:pPr algn="l" rtl="0">
            <a:defRPr sz="1000"/>
          </a:pPr>
          <a:r>
            <a:rPr lang="ru-RU"/>
            <a:t>обеспечивать соблюдение гигиенических требований в здании и помещениях, при занятиях физическими упражнениями, организации учебно-тренировочного процесса;</a:t>
          </a:r>
        </a:p>
        <a:p>
          <a:pPr algn="l" rtl="0">
            <a:defRPr sz="1000"/>
          </a:pPr>
          <a:r>
            <a:rPr lang="ru-RU"/>
            <a:t>обеспечивать соблюдение гигиенических требований при подготовке спортсменов;</a:t>
          </a:r>
        </a:p>
        <a:p>
          <a:pPr algn="l" rtl="0">
            <a:defRPr sz="1000"/>
          </a:pPr>
          <a:r>
            <a:rPr lang="ru-RU"/>
            <a:t>знать:</a:t>
          </a:r>
        </a:p>
        <a:p>
          <a:pPr algn="l" rtl="0">
            <a:defRPr sz="1000"/>
          </a:pPr>
          <a:r>
            <a:rPr lang="ru-RU"/>
            <a:t>основы гигиены различных возрастных групп занимающихся;</a:t>
          </a:r>
        </a:p>
        <a:p>
          <a:pPr algn="l" rtl="0">
            <a:defRPr sz="1000"/>
          </a:pPr>
          <a:r>
            <a:rPr lang="ru-RU"/>
            <a:t>гигиенические нормы, требования и правила сохранения и укрепления здоровья на различных этапах онтогенеза;</a:t>
          </a:r>
        </a:p>
        <a:p>
          <a:pPr algn="l" rtl="0">
            <a:defRPr sz="1000"/>
          </a:pPr>
          <a:r>
            <a:rPr lang="ru-RU"/>
            <a:t>понятие медицинской группы;</a:t>
          </a:r>
        </a:p>
        <a:p>
          <a:pPr algn="l" rtl="0">
            <a:defRPr sz="1000"/>
          </a:pPr>
          <a:r>
            <a:rPr lang="ru-RU"/>
            <a:t>гигиеническое значение биологических факторов внешней среды при занятиях физической культурой;</a:t>
          </a:r>
        </a:p>
        <a:p>
          <a:pPr algn="l" rtl="0">
            <a:defRPr sz="1000"/>
          </a:pPr>
          <a:r>
            <a:rPr lang="ru-RU"/>
            <a:t>вспомогательные гигиенические средства восстановления и повышения работоспособности;</a:t>
          </a:r>
        </a:p>
        <a:p>
          <a:pPr algn="l" rtl="0">
            <a:defRPr sz="1000"/>
          </a:pPr>
          <a:r>
            <a:rPr lang="ru-RU"/>
            <a:t>основы профилактики инфекционных заболеваний;</a:t>
          </a:r>
        </a:p>
        <a:p>
          <a:pPr algn="l" rtl="0">
            <a:defRPr sz="1000"/>
          </a:pPr>
          <a:r>
            <a:rPr lang="ru-RU"/>
            <a:t>основы гигиены питания различных возрастных групп занимающихся;</a:t>
          </a:r>
        </a:p>
        <a:p>
          <a:pPr algn="l" rtl="0">
            <a:defRPr sz="1000"/>
          </a:pPr>
          <a:r>
            <a:rPr lang="ru-RU"/>
            <a:t>гигиена физической культуры при проведении занятий на производстве и по месту жительства;</a:t>
          </a:r>
        </a:p>
        <a:p>
          <a:pPr algn="l" rtl="0">
            <a:defRPr sz="1000"/>
          </a:pPr>
          <a:r>
            <a:rPr lang="ru-RU"/>
            <a:t>гигиенические требования к спортивным сооружениям и оборудованию мест учебно-тренировочных занятий;</a:t>
          </a:r>
        </a:p>
        <a:p>
          <a:pPr algn="l" rtl="0">
            <a:defRPr sz="1000"/>
          </a:pPr>
          <a:r>
            <a:rPr lang="ru-RU"/>
            <a:t>гигиеническую характеристику основных форм занятий физической культурой и спортом различных возрастных групп занимающихся;</a:t>
          </a:r>
        </a:p>
        <a:p>
          <a:pPr algn="l" rtl="0">
            <a:defRPr sz="1000"/>
          </a:pPr>
          <a:r>
            <a:rPr lang="ru-RU"/>
            <a:t>основы личной гигиены при занятиях физическими упражнениями, спортом;</a:t>
          </a:r>
        </a:p>
        <a:p>
          <a:pPr algn="l" rtl="0">
            <a:defRPr sz="1000"/>
          </a:pPr>
          <a:r>
            <a:rPr lang="ru-RU"/>
            <a:t>гигиеническое обеспечение подготовки спортсменов;</a:t>
          </a:r>
        </a:p>
        <a:p>
          <a:pPr algn="l" rtl="0">
            <a:defRPr sz="1000"/>
          </a:pPr>
          <a:r>
            <a:rPr lang="ru-RU"/>
            <a:t>гигиенические основы закаливания;</a:t>
          </a:r>
        </a:p>
        <a:p>
          <a:pPr algn="l" rtl="0">
            <a:defRPr sz="1000"/>
          </a:pPr>
          <a:r>
            <a:rPr lang="ru-RU"/>
            <a:t>физиолого-гигиенические и социальные аспекты курения, нарко- и токсикомании;</a:t>
          </a:r>
        </a:p>
        <a:p>
          <a:pPr algn="l" rtl="0">
            <a:defRPr sz="1000"/>
          </a:pPr>
          <a:r>
            <a:rPr lang="ru-RU"/>
            <a:t>понятие о двигательной активности человека, ее нормирование и поддержание оптимального уровня у различных возрастных групп населения;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ОП.03. Гигиенические основы физической культуры и спорта</a:t>
          </a:r>
        </a:p>
        <a:p>
          <a:pPr algn="l" rtl="0">
            <a:defRPr sz="1000"/>
          </a:pPr>
          <a:r>
            <a:rPr lang="ru-RU"/>
            <a:t>ОК 1 - 12</a:t>
          </a:r>
        </a:p>
        <a:p>
          <a:pPr algn="l" rtl="0">
            <a:defRPr sz="1000"/>
          </a:pPr>
          <a:r>
            <a:rPr lang="ru-RU"/>
            <a:t>ПК 1.1 - 1.5, 1.7, 2.1 - 2.6, 3.1 - 3.5</a:t>
          </a:r>
        </a:p>
        <a:p>
          <a:pPr algn="l" rtl="0">
            <a:defRPr sz="1000"/>
          </a:pPr>
          <a:r>
            <a:rPr lang="ru-RU"/>
            <a:t>уметь:</a:t>
          </a:r>
        </a:p>
        <a:p>
          <a:pPr algn="l" rtl="0">
            <a:defRPr sz="1000"/>
          </a:pPr>
          <a:r>
            <a:rPr lang="ru-RU"/>
            <a:t>взаимодействовать с медицинским работником при проведении врачебно-педагогических наблюдений, обсуждать их результаты;</a:t>
          </a:r>
        </a:p>
        <a:p>
          <a:pPr algn="l" rtl="0">
            <a:defRPr sz="1000"/>
          </a:pPr>
          <a:r>
            <a:rPr lang="ru-RU"/>
            <a:t>проводить простейшие функциональные пробы;</a:t>
          </a:r>
        </a:p>
        <a:p>
          <a:pPr algn="l" rtl="0">
            <a:defRPr sz="1000"/>
          </a:pPr>
          <a:r>
            <a:rPr lang="ru-RU"/>
            <a:t>знать:</a:t>
          </a:r>
        </a:p>
        <a:p>
          <a:pPr algn="l" rtl="0">
            <a:defRPr sz="1000"/>
          </a:pPr>
          <a:r>
            <a:rPr lang="ru-RU"/>
            <a:t>цели, задачи и содержание врачебного контроля за лицами, занимающимися физической культурой;</a:t>
          </a:r>
        </a:p>
        <a:p>
          <a:pPr algn="l" rtl="0">
            <a:defRPr sz="1000"/>
          </a:pPr>
          <a:r>
            <a:rPr lang="ru-RU"/>
            <a:t>назначение и методику проведения простейших функциональных проб;</a:t>
          </a:r>
        </a:p>
        <a:p>
          <a:pPr algn="l" rtl="0">
            <a:defRPr sz="1000"/>
          </a:pPr>
          <a:r>
            <a:rPr lang="ru-RU"/>
            <a:t>основы использования данных врачебного контроля в практической профессиональной деятельности;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ОП.04. Основы врачебного контроля</a:t>
          </a:r>
        </a:p>
        <a:p>
          <a:pPr algn="l" rtl="0">
            <a:defRPr sz="1000"/>
          </a:pPr>
          <a:r>
            <a:rPr lang="ru-RU"/>
            <a:t>ОК 1 - 12</a:t>
          </a:r>
        </a:p>
        <a:p>
          <a:pPr algn="l" rtl="0">
            <a:defRPr sz="1000"/>
          </a:pPr>
          <a:r>
            <a:rPr lang="ru-RU"/>
            <a:t>ПК 1.1 - 1.8, 2.1 - 2.6, 3.1 - 3.5</a:t>
          </a:r>
        </a:p>
        <a:p>
          <a:pPr algn="l" rtl="0">
            <a:defRPr sz="1000"/>
          </a:pPr>
          <a:r>
            <a:rPr lang="ru-RU"/>
            <a:t>уметь:</a:t>
          </a:r>
        </a:p>
        <a:p>
          <a:pPr algn="l" rtl="0">
            <a:defRPr sz="1000"/>
          </a:pPr>
          <a:r>
            <a:rPr lang="ru-RU"/>
            <a:t>оценивать постановку цели и задач, определять педагогические возможности и эффективность применения различных методов, приемов, методик, форм организации обучения и воспитания;</a:t>
          </a:r>
        </a:p>
        <a:p>
          <a:pPr algn="l" rtl="0">
            <a:defRPr sz="1000"/>
          </a:pPr>
          <a:r>
            <a:rPr lang="ru-RU"/>
            <a:t>анализировать педагогическую деятельность, педагогические факты и явления;</a:t>
          </a:r>
        </a:p>
        <a:p>
          <a:pPr algn="l" rtl="0">
            <a:defRPr sz="1000"/>
          </a:pPr>
          <a:r>
            <a:rPr lang="ru-RU"/>
            <a:t>находить и анализировать информацию, необходимую для решения профессиональных педагогических проблем, повышения эффективности педагогической деятельности, профессионального самообразования и саморазвития;</a:t>
          </a:r>
        </a:p>
        <a:p>
          <a:pPr algn="l" rtl="0">
            <a:defRPr sz="1000"/>
          </a:pPr>
          <a:r>
            <a:rPr lang="ru-RU"/>
            <a:t>ориентироваться в современных проблемах образования, тенденциях его развития и направлениях реформирования;</a:t>
          </a:r>
        </a:p>
        <a:p>
          <a:pPr algn="l" rtl="0">
            <a:defRPr sz="1000"/>
          </a:pPr>
          <a:r>
            <a:rPr lang="ru-RU"/>
            <a:t>знать:</a:t>
          </a:r>
        </a:p>
        <a:p>
          <a:pPr algn="l" rtl="0">
            <a:defRPr sz="1000"/>
          </a:pPr>
          <a:r>
            <a:rPr lang="ru-RU"/>
            <a:t>взаимосвязь педагогической науки и практики, тенденции их развития;</a:t>
          </a:r>
        </a:p>
        <a:p>
          <a:pPr algn="l" rtl="0">
            <a:defRPr sz="1000"/>
          </a:pPr>
          <a:r>
            <a:rPr lang="ru-RU"/>
            <a:t>значение и логику целеполагания в обучении и педагогической деятельности;</a:t>
          </a:r>
        </a:p>
        <a:p>
          <a:pPr algn="l" rtl="0">
            <a:defRPr sz="1000"/>
          </a:pPr>
          <a:r>
            <a:rPr lang="ru-RU"/>
            <a:t>принципы обучения и воспитания;</a:t>
          </a:r>
        </a:p>
        <a:p>
          <a:pPr algn="l" rtl="0">
            <a:defRPr sz="1000"/>
          </a:pPr>
          <a:r>
            <a:rPr lang="ru-RU"/>
            <a:t>особенности содержания и организации педагогического процесса в условиях разных типов и видов образовательных организаций, на различных ступенях образования;</a:t>
          </a:r>
        </a:p>
        <a:p>
          <a:pPr algn="l" rtl="0">
            <a:defRPr sz="1000"/>
          </a:pPr>
          <a:r>
            <a:rPr lang="ru-RU"/>
            <a:t>формы, методы и средства обучения и воспитания, их педагогические возможности и условия применения;</a:t>
          </a:r>
        </a:p>
        <a:p>
          <a:pPr algn="l" rtl="0">
            <a:defRPr sz="1000"/>
          </a:pPr>
          <a:r>
            <a:rPr lang="ru-RU"/>
            <a:t>психолого-педагогические условия развития мотивации и способностей в процессе обучения, основы развивающего обучения, дифференциации и индивидуализации обучения и воспитания;</a:t>
          </a:r>
        </a:p>
        <a:p>
          <a:pPr algn="l" rtl="0">
            <a:defRPr sz="1000"/>
          </a:pPr>
          <a:r>
            <a:rPr lang="ru-RU"/>
            <a:t>понятие нормы и отклонения, нарушения в соматическом, психическом, интеллектуальном, речевом, сенсорном развитии человека (ребенка), их систематику и статистику;</a:t>
          </a:r>
        </a:p>
        <a:p>
          <a:pPr algn="l" rtl="0">
            <a:defRPr sz="1000"/>
          </a:pPr>
          <a:r>
            <a:rPr lang="ru-RU"/>
            <a:t>особенности работы с одаренными детьми, детьми с особыми образовательными потребностями, девиантным поведением;</a:t>
          </a:r>
        </a:p>
        <a:p>
          <a:pPr algn="l" rtl="0">
            <a:defRPr sz="1000"/>
          </a:pPr>
          <a:r>
            <a:rPr lang="ru-RU"/>
            <a:t>приемы привлечения учащихся к целеполаганию, организации и анализу процесса и результатов обучения;</a:t>
          </a:r>
        </a:p>
        <a:p>
          <a:pPr algn="l" rtl="0">
            <a:defRPr sz="1000"/>
          </a:pPr>
          <a:r>
            <a:rPr lang="ru-RU"/>
            <a:t>средства контроля и оценки качества образования, психолого-педагогические основы оценочной деятельности педагога;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ОП.05. Педагогика</a:t>
          </a:r>
        </a:p>
        <a:p>
          <a:pPr algn="l" rtl="0">
            <a:defRPr sz="1000"/>
          </a:pPr>
          <a:r>
            <a:rPr lang="ru-RU"/>
            <a:t>ОК 1 - 12</a:t>
          </a:r>
        </a:p>
        <a:p>
          <a:pPr algn="l" rtl="0">
            <a:defRPr sz="1000"/>
          </a:pPr>
          <a:r>
            <a:rPr lang="ru-RU"/>
            <a:t>ПК 1.1 - 1.2, 1.4 - 1.9, 2.1 - 2.2, 2.4 - 2.6, 3.1 - 3.5</a:t>
          </a:r>
        </a:p>
        <a:p>
          <a:pPr algn="l" rtl="0">
            <a:defRPr sz="1000"/>
          </a:pPr>
          <a:r>
            <a:rPr lang="ru-RU"/>
            <a:t>уметь:</a:t>
          </a:r>
        </a:p>
        <a:p>
          <a:pPr algn="l" rtl="0">
            <a:defRPr sz="1000"/>
          </a:pPr>
          <a:r>
            <a:rPr lang="ru-RU"/>
            <a:t>применять знания по психологии при решении педагогических задач;</a:t>
          </a:r>
        </a:p>
        <a:p>
          <a:pPr algn="l" rtl="0">
            <a:defRPr sz="1000"/>
          </a:pPr>
          <a:r>
            <a:rPr lang="ru-RU"/>
            <a:t>выявлять индивидуальные и типологические особенности обучающихся;</a:t>
          </a:r>
        </a:p>
        <a:p>
          <a:pPr algn="l" rtl="0">
            <a:defRPr sz="1000"/>
          </a:pPr>
          <a:r>
            <a:rPr lang="ru-RU"/>
            <a:t>знать:</a:t>
          </a:r>
        </a:p>
        <a:p>
          <a:pPr algn="l" rtl="0">
            <a:defRPr sz="1000"/>
          </a:pPr>
          <a:r>
            <a:rPr lang="ru-RU"/>
            <a:t>особенности психологии как науки, ее связь с педагогической наукой и практикой;</a:t>
          </a:r>
        </a:p>
        <a:p>
          <a:pPr algn="l" rtl="0">
            <a:defRPr sz="1000"/>
          </a:pPr>
          <a:r>
            <a:rPr lang="ru-RU"/>
            <a:t>основы психологии личности;</a:t>
          </a:r>
        </a:p>
        <a:p>
          <a:pPr algn="l" rtl="0">
            <a:defRPr sz="1000"/>
          </a:pPr>
          <a:r>
            <a:rPr lang="ru-RU"/>
            <a:t>закономерности психического развития человека как субъекта образовательного процесса, личности и индивидуальности;</a:t>
          </a:r>
        </a:p>
        <a:p>
          <a:pPr algn="l" rtl="0">
            <a:defRPr sz="1000"/>
          </a:pPr>
          <a:r>
            <a:rPr lang="ru-RU"/>
            <a:t>возрастную периодизацию, возрастные, половые, типологические и индивидуальные особенности обучающихся, их учет в обучении и воспитании, в том числе при организации физкультурно-спортивной деятельности;</a:t>
          </a:r>
        </a:p>
        <a:p>
          <a:pPr algn="l" rtl="0">
            <a:defRPr sz="1000"/>
          </a:pPr>
          <a:r>
            <a:rPr lang="ru-RU"/>
            <a:t>психологическое значение возрастно-половых факторов в физической культуре и спорте;</a:t>
          </a:r>
        </a:p>
        <a:p>
          <a:pPr algn="l" rtl="0">
            <a:defRPr sz="1000"/>
          </a:pPr>
          <a:r>
            <a:rPr lang="ru-RU"/>
            <a:t>особенности общения и группового поведения в школьном и дошкольном возрасте;</a:t>
          </a:r>
        </a:p>
        <a:p>
          <a:pPr algn="l" rtl="0">
            <a:defRPr sz="1000"/>
          </a:pPr>
          <a:r>
            <a:rPr lang="ru-RU"/>
            <a:t>групповую динамику;</a:t>
          </a:r>
        </a:p>
        <a:p>
          <a:pPr algn="l" rtl="0">
            <a:defRPr sz="1000"/>
          </a:pPr>
          <a:r>
            <a:rPr lang="ru-RU"/>
            <a:t>понятия, причины, психологические основы предупреждения и коррекции школьной и социальной дезадаптации, девиантного поведения;</a:t>
          </a:r>
        </a:p>
        <a:p>
          <a:pPr algn="l" rtl="0">
            <a:defRPr sz="1000"/>
          </a:pPr>
          <a:r>
            <a:rPr lang="ru-RU"/>
            <a:t>основы психологии творчества;</a:t>
          </a:r>
        </a:p>
        <a:p>
          <a:pPr algn="l" rtl="0">
            <a:defRPr sz="1000"/>
          </a:pPr>
          <a:r>
            <a:rPr lang="ru-RU"/>
            <a:t>психологические основы развития индивидуальности и личности в процессе физкультурно-спортивной деятельности;</a:t>
          </a:r>
        </a:p>
        <a:p>
          <a:pPr algn="l" rtl="0">
            <a:defRPr sz="1000"/>
          </a:pPr>
          <a:r>
            <a:rPr lang="ru-RU"/>
            <a:t>механизмы развития мотивации физкультурно-спортивной деятельности;</a:t>
          </a:r>
        </a:p>
        <a:p>
          <a:pPr algn="l" rtl="0">
            <a:defRPr sz="1000"/>
          </a:pPr>
          <a:r>
            <a:rPr lang="ru-RU"/>
            <a:t>влияние спортивной деятельности на психологическое состояние личности и коллектива (команды);</a:t>
          </a:r>
        </a:p>
        <a:p>
          <a:pPr algn="l" rtl="0">
            <a:defRPr sz="1000"/>
          </a:pPr>
          <a:r>
            <a:rPr lang="ru-RU"/>
            <a:t>основы психологии тренировочного процесса;</a:t>
          </a:r>
        </a:p>
        <a:p>
          <a:pPr algn="l" rtl="0">
            <a:defRPr sz="1000"/>
          </a:pPr>
          <a:r>
            <a:rPr lang="ru-RU"/>
            <a:t>основы спортивной психодиагностики;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ОП.06. Психология</a:t>
          </a:r>
        </a:p>
        <a:p>
          <a:pPr algn="l" rtl="0">
            <a:defRPr sz="1000"/>
          </a:pPr>
          <a:r>
            <a:rPr lang="ru-RU"/>
            <a:t>ОК 1 - 10</a:t>
          </a:r>
        </a:p>
        <a:p>
          <a:pPr algn="l" rtl="0">
            <a:defRPr sz="1000"/>
          </a:pPr>
          <a:r>
            <a:rPr lang="ru-RU"/>
            <a:t>ПК 1.1 - 1.2, 1.4 - 1.9, 2.1 - 2.2, 2.4 - 2.6, 3.1 - 3.5</a:t>
          </a:r>
        </a:p>
        <a:p>
          <a:pPr algn="l" rtl="0">
            <a:defRPr sz="1000"/>
          </a:pPr>
          <a:r>
            <a:rPr lang="ru-RU"/>
            <a:t>уметь:</a:t>
          </a:r>
        </a:p>
        <a:p>
          <a:pPr algn="l" rtl="0">
            <a:defRPr sz="1000"/>
          </a:pPr>
          <a:r>
            <a:rPr lang="ru-RU"/>
            <a:t>ориентироваться в истории и тенденциях развития физической культуры и спорта;</a:t>
          </a:r>
        </a:p>
        <a:p>
          <a:pPr algn="l" rtl="0">
            <a:defRPr sz="1000"/>
          </a:pPr>
          <a:r>
            <a:rPr lang="ru-RU"/>
            <a:t>использовать знания истории физической культуры и спорта в профессиональной деятельности, в том числе при решении задач нравственного и патриотического воспитания детей, подростков и молодежи, для организации физкультурно-спортивной деятельности, анализа учебно-тренировочного и соревновательного процесса, повышения интереса к физической культуре и спорту;</a:t>
          </a:r>
        </a:p>
        <a:p>
          <a:pPr algn="l" rtl="0">
            <a:defRPr sz="1000"/>
          </a:pPr>
          <a:r>
            <a:rPr lang="ru-RU"/>
            <a:t>правильно использовать терминологию в области физической культуры;</a:t>
          </a:r>
        </a:p>
        <a:p>
          <a:pPr algn="l" rtl="0">
            <a:defRPr sz="1000"/>
          </a:pPr>
          <a:r>
            <a:rPr lang="ru-RU"/>
            <a:t>оценивать постановку цели и задач, определять педагогические возможности и эффективность применения различных методов, приемов, методик, форм физического воспитания и спортивной и оздоровительной тренировки;</a:t>
          </a:r>
        </a:p>
        <a:p>
          <a:pPr algn="l" rtl="0">
            <a:defRPr sz="1000"/>
          </a:pPr>
          <a:r>
            <a:rPr lang="ru-RU"/>
            <a:t>находить и анализировать информацию по теории и истории физической культуры, необходимую для решения профессиональных проблем, профессионального самообразования и саморазвития;</a:t>
          </a:r>
        </a:p>
        <a:p>
          <a:pPr algn="l" rtl="0">
            <a:defRPr sz="1000"/>
          </a:pPr>
          <a:r>
            <a:rPr lang="ru-RU"/>
            <a:t>знать:</a:t>
          </a:r>
        </a:p>
        <a:p>
          <a:pPr algn="l" rtl="0">
            <a:defRPr sz="1000"/>
          </a:pPr>
          <a:r>
            <a:rPr lang="ru-RU"/>
            <a:t>понятийный аппарат теории физической культуры и спорта и взаимосвязь основных понятий;</a:t>
          </a:r>
        </a:p>
        <a:p>
          <a:pPr algn="l" rtl="0">
            <a:defRPr sz="1000"/>
          </a:pPr>
          <a:r>
            <a:rPr lang="ru-RU"/>
            <a:t>историю становления и развития отечественных и зарубежных систем физического воспитания и международного олимпийского движения;</a:t>
          </a:r>
        </a:p>
        <a:p>
          <a:pPr algn="l" rtl="0">
            <a:defRPr sz="1000"/>
          </a:pPr>
          <a:r>
            <a:rPr lang="ru-RU"/>
            <a:t>современные концепции физического воспитания, спортивной и оздоровительной тренировки;</a:t>
          </a:r>
        </a:p>
        <a:p>
          <a:pPr algn="l" rtl="0">
            <a:defRPr sz="1000"/>
          </a:pPr>
          <a:r>
            <a:rPr lang="ru-RU"/>
            <a:t>задачи и принципы физического воспитания, спортивной и оздоровительной тренировки;</a:t>
          </a:r>
        </a:p>
        <a:p>
          <a:pPr algn="l" rtl="0">
            <a:defRPr sz="1000"/>
          </a:pPr>
          <a:r>
            <a:rPr lang="ru-RU"/>
            <a:t>средства, методы и формы физического воспитания, спортивной и оздоровительной тренировки, их дидактические и воспитательные возможности;</a:t>
          </a:r>
        </a:p>
        <a:p>
          <a:pPr algn="l" rtl="0">
            <a:defRPr sz="1000"/>
          </a:pPr>
          <a:r>
            <a:rPr lang="ru-RU"/>
            <a:t>основы теории обучения двигательным действиям;</a:t>
          </a:r>
        </a:p>
        <a:p>
          <a:pPr algn="l" rtl="0">
            <a:defRPr sz="1000"/>
          </a:pPr>
          <a:r>
            <a:rPr lang="ru-RU"/>
            <a:t>теоретические основы развития физических качеств;</a:t>
          </a:r>
        </a:p>
        <a:p>
          <a:pPr algn="l" rtl="0">
            <a:defRPr sz="1000"/>
          </a:pPr>
          <a:r>
            <a:rPr lang="ru-RU"/>
            <a:t>основы формирования технико-тактического мастерства занимающихся физической культурой и спортом;</a:t>
          </a:r>
        </a:p>
        <a:p>
          <a:pPr algn="l" rtl="0">
            <a:defRPr sz="1000"/>
          </a:pPr>
          <a:r>
            <a:rPr lang="ru-RU"/>
            <a:t>механизмы и средства развития личности в процессе физического воспитания и занятий спортом;</a:t>
          </a:r>
        </a:p>
        <a:p>
          <a:pPr algn="l" rtl="0">
            <a:defRPr sz="1000"/>
          </a:pPr>
          <a:r>
            <a:rPr lang="ru-RU"/>
            <a:t>мотивы занятий физической культурой и спортом, условия и способы их формирования и развития;</a:t>
          </a:r>
        </a:p>
        <a:p>
          <a:pPr algn="l" rtl="0">
            <a:defRPr sz="1000"/>
          </a:pPr>
          <a:r>
            <a:rPr lang="ru-RU"/>
            <a:t>понятие "здоровый образ жизни" и основы его формирования средствами физической культуры;</a:t>
          </a:r>
        </a:p>
        <a:p>
          <a:pPr algn="l" rtl="0">
            <a:defRPr sz="1000"/>
          </a:pPr>
          <a:r>
            <a:rPr lang="ru-RU"/>
            <a:t>особенности физического воспитания обучающихся с ослабленным здоровьем, двигательно одаренных детей, детей с особыми образовательными потребностями, девиантным поведением;</a:t>
          </a:r>
        </a:p>
        <a:p>
          <a:pPr algn="l" rtl="0">
            <a:defRPr sz="1000"/>
          </a:pPr>
          <a:r>
            <a:rPr lang="ru-RU"/>
            <a:t>структуру и основы построения процесса спортивной подготовки;</a:t>
          </a:r>
        </a:p>
        <a:p>
          <a:pPr algn="l" rtl="0">
            <a:defRPr sz="1000"/>
          </a:pPr>
          <a:r>
            <a:rPr lang="ru-RU"/>
            <a:t>основы теории соревновательной деятельности;</a:t>
          </a:r>
        </a:p>
        <a:p>
          <a:pPr algn="l" rtl="0">
            <a:defRPr sz="1000"/>
          </a:pPr>
          <a:r>
            <a:rPr lang="ru-RU"/>
            <a:t>основы спортивной ориентации и спортивного отбора;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ОП.07. Теория и история физической культуры и спорта</a:t>
          </a:r>
        </a:p>
        <a:p>
          <a:pPr algn="l" rtl="0">
            <a:defRPr sz="1000"/>
          </a:pPr>
          <a:r>
            <a:rPr lang="ru-RU"/>
            <a:t>ОК 1 - 10</a:t>
          </a:r>
        </a:p>
        <a:p>
          <a:pPr algn="l" rtl="0">
            <a:defRPr sz="1000"/>
          </a:pPr>
          <a:r>
            <a:rPr lang="ru-RU"/>
            <a:t>ПК 1.1 - 1.8, 2.1 - 2.6, 3.1 - 3.5</a:t>
          </a:r>
        </a:p>
        <a:p>
          <a:pPr algn="l" rtl="0">
            <a:defRPr sz="1000"/>
          </a:pPr>
          <a:r>
            <a:rPr lang="ru-RU"/>
            <a:t>уметь:</a:t>
          </a:r>
        </a:p>
        <a:p>
          <a:pPr algn="l" rtl="0">
            <a:defRPr sz="1000"/>
          </a:pPr>
          <a:r>
            <a:rPr lang="ru-RU"/>
            <a:t>использовать нормативные правовые документы, регламентирующие деятельность в области образования, физической культуры и спорта в профессиональной деятельности;</a:t>
          </a:r>
        </a:p>
        <a:p>
          <a:pPr algn="l" rtl="0">
            <a:defRPr sz="1000"/>
          </a:pPr>
          <a:r>
            <a:rPr lang="ru-RU"/>
            <a:t>защищать свои права в соответствии с гражданским, гражданским процессуальным и трудовым законодательством;</a:t>
          </a:r>
        </a:p>
        <a:p>
          <a:pPr algn="l" rtl="0">
            <a:defRPr sz="1000"/>
          </a:pPr>
          <a:r>
            <a:rPr lang="ru-RU"/>
            <a:t>анализировать и оценивать результаты и последствия действий (бездействия) с правовой точки зрения;</a:t>
          </a:r>
        </a:p>
        <a:p>
          <a:pPr algn="l" rtl="0">
            <a:defRPr sz="1000"/>
          </a:pPr>
          <a:r>
            <a:rPr lang="ru-RU"/>
            <a:t>знать:</a:t>
          </a:r>
        </a:p>
        <a:p>
          <a:pPr algn="l" rtl="0">
            <a:defRPr sz="1000"/>
          </a:pPr>
          <a:r>
            <a:rPr lang="ru-RU"/>
            <a:t>основные положенияКонституции Российской Федерации;</a:t>
          </a:r>
        </a:p>
        <a:p>
          <a:pPr algn="l" rtl="0">
            <a:defRPr sz="1000"/>
          </a:pPr>
          <a:r>
            <a:rPr lang="ru-RU"/>
            <a:t>права и свободы человека и гражданина, механизмы их реализации;</a:t>
          </a:r>
        </a:p>
        <a:p>
          <a:pPr algn="l" rtl="0">
            <a:defRPr sz="1000"/>
          </a:pPr>
          <a:r>
            <a:rPr lang="ru-RU"/>
            <a:t>понятие и основы правового регулирования в области образования, физической культуры и спорта, в том числе регулирование деятельности общественных объединений физкультурно-спортивной направленности;</a:t>
          </a:r>
        </a:p>
        <a:p>
          <a:pPr algn="l" rtl="0">
            <a:defRPr sz="1000"/>
          </a:pPr>
          <a:r>
            <a:rPr lang="ru-RU"/>
            <a:t>основные законодательные акты и нормативные документы, регулирующие правоотношения в области образования, физической культуры и спорта;</a:t>
          </a:r>
        </a:p>
        <a:p>
          <a:pPr algn="l" rtl="0">
            <a:defRPr sz="1000"/>
          </a:pPr>
          <a:r>
            <a:rPr lang="ru-RU"/>
            <a:t>правовое положение коммерческих и некоммерческих организаций в сфере физической культуры и спорта;</a:t>
          </a:r>
        </a:p>
        <a:p>
          <a:pPr algn="l" rtl="0">
            <a:defRPr sz="1000"/>
          </a:pPr>
          <a:r>
            <a:rPr lang="ru-RU"/>
            <a:t>социально-правовой статус учителя, преподавателя, организатора физической культуры и спорта;</a:t>
          </a:r>
        </a:p>
        <a:p>
          <a:pPr algn="l" rtl="0">
            <a:defRPr sz="1000"/>
          </a:pPr>
          <a:r>
            <a:rPr lang="ru-RU"/>
            <a:t>порядок заключения трудового договора и основания его прекращения;</a:t>
          </a:r>
        </a:p>
        <a:p>
          <a:pPr algn="l" rtl="0">
            <a:defRPr sz="1000"/>
          </a:pPr>
          <a:r>
            <a:rPr lang="ru-RU"/>
            <a:t>правила оплаты труда;</a:t>
          </a:r>
        </a:p>
        <a:p>
          <a:pPr algn="l" rtl="0">
            <a:defRPr sz="1000"/>
          </a:pPr>
          <a:r>
            <a:rPr lang="ru-RU"/>
            <a:t>понятие дисциплинарной и материальной ответственности работника;</a:t>
          </a:r>
        </a:p>
        <a:p>
          <a:pPr algn="l" rtl="0">
            <a:defRPr sz="1000"/>
          </a:pPr>
          <a:r>
            <a:rPr lang="ru-RU"/>
            <a:t>виды административных правонарушений и административной ответственности;</a:t>
          </a:r>
        </a:p>
        <a:p>
          <a:pPr algn="l" rtl="0">
            <a:defRPr sz="1000"/>
          </a:pPr>
          <a:r>
            <a:rPr lang="ru-RU"/>
            <a:t>нормативно-правовые основы защиты нарушенных прав и судебный порядок разрешения споров;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ОП.08. Правовое обеспечение профессиональной деятельности</a:t>
          </a:r>
        </a:p>
        <a:p>
          <a:pPr algn="l" rtl="0">
            <a:defRPr sz="1000"/>
          </a:pPr>
          <a:r>
            <a:rPr lang="ru-RU"/>
            <a:t>ОК 1 - 10</a:t>
          </a:r>
        </a:p>
        <a:p>
          <a:pPr algn="l" rtl="0">
            <a:defRPr sz="1000"/>
          </a:pPr>
          <a:r>
            <a:rPr lang="ru-RU"/>
            <a:t>ПК 1.1 - 1.8, 2.1 - 2.6, 3.1 - 3.5</a:t>
          </a:r>
        </a:p>
        <a:p>
          <a:pPr algn="l" rtl="0">
            <a:defRPr sz="1000"/>
          </a:pPr>
          <a:r>
            <a:rPr lang="ru-RU"/>
            <a:t>уметь:</a:t>
          </a:r>
        </a:p>
        <a:p>
          <a:pPr algn="l" rtl="0">
            <a:defRPr sz="1000"/>
          </a:pPr>
          <a:r>
            <a:rPr lang="ru-RU"/>
            <a:t>применять знания по биомеханике в профессиональной деятельности;</a:t>
          </a:r>
        </a:p>
        <a:p>
          <a:pPr algn="l" rtl="0">
            <a:defRPr sz="1000"/>
          </a:pPr>
          <a:r>
            <a:rPr lang="ru-RU"/>
            <a:t>проводить биомеханический анализ двигательных действий;</a:t>
          </a:r>
        </a:p>
        <a:p>
          <a:pPr algn="l" rtl="0">
            <a:defRPr sz="1000"/>
          </a:pPr>
          <a:r>
            <a:rPr lang="ru-RU"/>
            <a:t>знать:</a:t>
          </a:r>
        </a:p>
        <a:p>
          <a:pPr algn="l" rtl="0">
            <a:defRPr sz="1000"/>
          </a:pPr>
          <a:r>
            <a:rPr lang="ru-RU"/>
            <a:t>основы кинематики и динамики движений человека;</a:t>
          </a:r>
        </a:p>
        <a:p>
          <a:pPr algn="l" rtl="0">
            <a:defRPr sz="1000"/>
          </a:pPr>
          <a:r>
            <a:rPr lang="ru-RU"/>
            <a:t>биомеханические характеристики двигательного аппарата человека;</a:t>
          </a:r>
        </a:p>
        <a:p>
          <a:pPr algn="l" rtl="0">
            <a:defRPr sz="1000"/>
          </a:pPr>
          <a:r>
            <a:rPr lang="ru-RU"/>
            <a:t>биомеханику физических качеств человека;</a:t>
          </a:r>
        </a:p>
        <a:p>
          <a:pPr algn="l" rtl="0">
            <a:defRPr sz="1000"/>
          </a:pPr>
          <a:r>
            <a:rPr lang="ru-RU"/>
            <a:t>половозрастные особенности моторики человека;</a:t>
          </a:r>
        </a:p>
        <a:p>
          <a:pPr algn="l" rtl="0">
            <a:defRPr sz="1000"/>
          </a:pPr>
          <a:r>
            <a:rPr lang="ru-RU"/>
            <a:t>биомеханические основы физических упражнений;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ОП.09. Основы биомеханики</a:t>
          </a:r>
        </a:p>
        <a:p>
          <a:pPr algn="l" rtl="0">
            <a:defRPr sz="1000"/>
          </a:pPr>
          <a:r>
            <a:rPr lang="ru-RU"/>
            <a:t>ОК 1 - 10</a:t>
          </a:r>
        </a:p>
        <a:p>
          <a:pPr algn="l" rtl="0">
            <a:defRPr sz="1000"/>
          </a:pPr>
          <a:r>
            <a:rPr lang="ru-RU"/>
            <a:t>ПК 1.1 - 1.8, 2.1 - 2.6, 3.1</a:t>
          </a:r>
        </a:p>
        <a:p>
          <a:pPr algn="l" rtl="0">
            <a:defRPr sz="1000"/>
          </a:pPr>
          <a:r>
            <a:rPr lang="ru-RU"/>
            <a:t>уметь:</a:t>
          </a:r>
        </a:p>
        <a:p>
          <a:pPr algn="l" rtl="0">
            <a:defRPr sz="1000"/>
          </a:pPr>
          <a:r>
            <a:rPr lang="ru-RU"/>
            <a:t>организовывать и проводить мероприятия по защите работающих и населения от негативных воздействий чрезвычайных ситуаций;</a:t>
          </a:r>
        </a:p>
        <a:p>
          <a:pPr algn="l" rtl="0">
            <a:defRPr sz="1000"/>
          </a:pPr>
          <a:r>
            <a:rPr lang="ru-RU"/>
            <a:t>предпринимать профилактические меры для снижения уровня опасностей различного вида и их последствий в профессиональной деятельности и быту;</a:t>
          </a:r>
        </a:p>
        <a:p>
          <a:pPr algn="l" rtl="0">
            <a:defRPr sz="1000"/>
          </a:pPr>
          <a:r>
            <a:rPr lang="ru-RU"/>
            <a:t>использовать средства индивидуальной и коллективной защиты от оружия массового поражения;</a:t>
          </a:r>
        </a:p>
        <a:p>
          <a:pPr algn="l" rtl="0">
            <a:defRPr sz="1000"/>
          </a:pPr>
          <a:r>
            <a:rPr lang="ru-RU"/>
            <a:t>применять первичные средства пожаротушения;</a:t>
          </a:r>
        </a:p>
        <a:p>
          <a:pPr algn="l" rtl="0">
            <a:defRPr sz="1000"/>
          </a:pPr>
          <a:r>
            <a:rPr lang="ru-RU"/>
            <a:t>ориентироваться в перечне военно-учетных специальностей и самостоятельно определять среди них родственные полученной специальности;</a:t>
          </a:r>
        </a:p>
        <a:p>
          <a:pPr algn="l" rtl="0">
            <a:defRPr sz="1000"/>
          </a:pPr>
          <a:r>
            <a:rPr lang="ru-RU"/>
            <a:t>применять профессиональные знания в ходе исполнения обязанностей военной службы на воинских должностях в соответствии с полученной специальностью;</a:t>
          </a:r>
        </a:p>
        <a:p>
          <a:pPr algn="l" rtl="0">
            <a:defRPr sz="1000"/>
          </a:pPr>
          <a:r>
            <a:rPr lang="ru-RU"/>
            <a:t>владеть способами бесконфликтного общения и саморегуляции в повседневной деятельности и экстремальных условиях военной службы;</a:t>
          </a:r>
        </a:p>
        <a:p>
          <a:pPr algn="l" rtl="0">
            <a:defRPr sz="1000"/>
          </a:pPr>
          <a:r>
            <a:rPr lang="ru-RU"/>
            <a:t>оказывать первую помощь пострадавшим;</a:t>
          </a:r>
        </a:p>
        <a:p>
          <a:pPr algn="l" rtl="0">
            <a:defRPr sz="1000"/>
          </a:pPr>
          <a:r>
            <a:rPr lang="ru-RU"/>
            <a:t>знать:</a:t>
          </a:r>
        </a:p>
        <a:p>
          <a:pPr algn="l" rtl="0">
            <a:defRPr sz="1000"/>
          </a:pPr>
          <a:r>
            <a:rPr lang="ru-RU"/>
            <a:t>принципы обеспечения устойчивости объектов экономики, прогнозирования развития событий и оценки последствий при техногенных чрезвычайных ситуациях и стихийных явлениях, в том числе в условиях противодействия терроризму как серьезной угрозе национальной безопасности России;</a:t>
          </a:r>
        </a:p>
        <a:p>
          <a:pPr algn="l" rtl="0">
            <a:defRPr sz="1000"/>
          </a:pPr>
          <a:r>
            <a:rPr lang="ru-RU"/>
            <a:t>основные виды потенциальных опасностей и их последствия в профессиональной деятельности и быту, принципы снижения вероятности их реализации;</a:t>
          </a:r>
        </a:p>
        <a:p>
          <a:pPr algn="l" rtl="0">
            <a:defRPr sz="1000"/>
          </a:pPr>
          <a:r>
            <a:rPr lang="ru-RU"/>
            <a:t>основы военной службы и обороны государства;</a:t>
          </a:r>
        </a:p>
        <a:p>
          <a:pPr algn="l" rtl="0">
            <a:defRPr sz="1000"/>
          </a:pPr>
          <a:r>
            <a:rPr lang="ru-RU"/>
            <a:t>задачи и основные мероприятия гражданской обороны;</a:t>
          </a:r>
        </a:p>
        <a:p>
          <a:pPr algn="l" rtl="0">
            <a:defRPr sz="1000"/>
          </a:pPr>
          <a:r>
            <a:rPr lang="ru-RU"/>
            <a:t>способы защиты населения от оружия массового поражения;</a:t>
          </a:r>
        </a:p>
        <a:p>
          <a:pPr algn="l" rtl="0">
            <a:defRPr sz="1000"/>
          </a:pPr>
          <a:r>
            <a:rPr lang="ru-RU"/>
            <a:t>меры пожарной безопасности и правила безопасного поведения при пожарах;</a:t>
          </a:r>
        </a:p>
        <a:p>
          <a:pPr algn="l" rtl="0">
            <a:defRPr sz="1000"/>
          </a:pPr>
          <a:r>
            <a:rPr lang="ru-RU"/>
            <a:t>организацию и порядок призыва граждан на военную службу и поступления на нее в добровольном порядке;</a:t>
          </a:r>
        </a:p>
        <a:p>
          <a:pPr algn="l" rtl="0">
            <a:defRPr sz="1000"/>
          </a:pPr>
          <a:r>
            <a:rPr lang="ru-RU"/>
            <a:t>основные виды вооружения, военной техники и специального снаряжения, состоящие на вооружении (оснащении) воинских подразделений, в которых имеются военно-учетные специальности, родственные специальностям СПО;</a:t>
          </a:r>
        </a:p>
        <a:p>
          <a:pPr algn="l" rtl="0">
            <a:defRPr sz="1000"/>
          </a:pPr>
          <a:r>
            <a:rPr lang="ru-RU"/>
            <a:t>область применения получаемых профессиональных знаний при исполнении обязанностей военной службы;</a:t>
          </a:r>
        </a:p>
        <a:p>
          <a:pPr algn="l" rtl="0">
            <a:defRPr sz="1000"/>
          </a:pPr>
          <a:r>
            <a:rPr lang="ru-RU"/>
            <a:t>порядок и правила оказания первой помощи пострадавшим.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68</a:t>
          </a:r>
        </a:p>
        <a:p>
          <a:pPr algn="l" rtl="0">
            <a:defRPr sz="1000"/>
          </a:pPr>
          <a:r>
            <a:rPr lang="ru-RU"/>
            <a:t>ОП.10. Безопасность жизнедеятельности</a:t>
          </a:r>
        </a:p>
        <a:p>
          <a:pPr algn="l" rtl="0">
            <a:defRPr sz="1000"/>
          </a:pPr>
          <a:r>
            <a:rPr lang="ru-RU"/>
            <a:t>ОК 1 - 10</a:t>
          </a:r>
        </a:p>
        <a:p>
          <a:pPr algn="l" rtl="0">
            <a:defRPr sz="1000"/>
          </a:pPr>
          <a:r>
            <a:rPr lang="ru-RU"/>
            <a:t>ПК 1.1 - 3.5</a:t>
          </a:r>
        </a:p>
        <a:p>
          <a:pPr algn="l" rtl="0">
            <a:defRPr sz="1000"/>
          </a:pPr>
          <a:r>
            <a:rPr lang="ru-RU"/>
            <a:t>ПМ.00</a:t>
          </a:r>
        </a:p>
        <a:p>
          <a:pPr algn="l" rtl="0">
            <a:defRPr sz="1000"/>
          </a:pPr>
          <a:r>
            <a:rPr lang="ru-RU"/>
            <a:t>Профессиональные модули</a:t>
          </a:r>
        </a:p>
        <a:p>
          <a:pPr algn="l" rtl="0">
            <a:defRPr sz="1000"/>
          </a:pPr>
          <a:r>
            <a:rPr lang="ru-RU"/>
            <a:t>1718</a:t>
          </a:r>
        </a:p>
        <a:p>
          <a:pPr algn="l" rtl="0">
            <a:defRPr sz="1000"/>
          </a:pPr>
          <a:r>
            <a:rPr lang="ru-RU"/>
            <a:t>1146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ПМ.01</a:t>
          </a:r>
        </a:p>
        <a:p>
          <a:pPr algn="l" rtl="0">
            <a:defRPr sz="1000"/>
          </a:pPr>
          <a:r>
            <a:rPr lang="ru-RU"/>
            <a:t>Организация и проведение учебно-тренировочных занятий и руководство соревновательной деятельностью спортсменов в избранном виде спорта</a:t>
          </a:r>
        </a:p>
        <a:p>
          <a:pPr algn="l" rtl="0">
            <a:defRPr sz="1000"/>
          </a:pPr>
          <a:r>
            <a:rPr lang="ru-RU"/>
            <a:t>В результате изучения профессионального модуля обучающийся должен:</a:t>
          </a:r>
        </a:p>
        <a:p>
          <a:pPr algn="l" rtl="0">
            <a:defRPr sz="1000"/>
          </a:pPr>
          <a:r>
            <a:rPr lang="ru-RU"/>
            <a:t>иметь практический опыт:</a:t>
          </a:r>
        </a:p>
        <a:p>
          <a:pPr algn="l" rtl="0">
            <a:defRPr sz="1000"/>
          </a:pPr>
          <a:r>
            <a:rPr lang="ru-RU"/>
            <a:t>анализа и учебно-тематических планов и процесса учебно-тренировочной деятельности, разработки предложений по его совершенствованию;</a:t>
          </a:r>
        </a:p>
        <a:p>
          <a:pPr algn="l" rtl="0">
            <a:defRPr sz="1000"/>
          </a:pPr>
          <a:r>
            <a:rPr lang="ru-RU"/>
            <a:t>определения цели и задач, планирования и проведения, учебно-тренировочных занятий;</a:t>
          </a:r>
        </a:p>
        <a:p>
          <a:pPr algn="l" rtl="0">
            <a:defRPr sz="1000"/>
          </a:pPr>
          <a:r>
            <a:rPr lang="ru-RU"/>
            <a:t>применения приемов страховки и самостраховки при выполнении физических упражнений;</a:t>
          </a:r>
        </a:p>
        <a:p>
          <a:pPr algn="l" rtl="0">
            <a:defRPr sz="1000"/>
          </a:pPr>
          <a:r>
            <a:rPr lang="ru-RU"/>
            <a:t>проведения оценки уровня различных сторон подготовленности занимающихся избранным видом спорта;</a:t>
          </a:r>
        </a:p>
        <a:p>
          <a:pPr algn="l" rtl="0">
            <a:defRPr sz="1000"/>
          </a:pPr>
          <a:r>
            <a:rPr lang="ru-RU"/>
            <a:t>наблюдения, анализа и самоанализа учебно-тренировочных занятий, обсуждения отдельных занятий в диалоге с сокурсниками, руководителем педагогической практики, преподавателями, тренерами, разработки предложений по их совершенствованию и коррекции;</a:t>
          </a:r>
        </a:p>
        <a:p>
          <a:pPr algn="l" rtl="0">
            <a:defRPr sz="1000"/>
          </a:pPr>
          <a:r>
            <a:rPr lang="ru-RU"/>
            <a:t>тренировочной и соревновательной деятельности в избранном виде спорта;</a:t>
          </a:r>
        </a:p>
        <a:p>
          <a:pPr algn="l" rtl="0">
            <a:defRPr sz="1000"/>
          </a:pPr>
          <a:r>
            <a:rPr lang="ru-RU"/>
            <a:t>собственного спортивного совершенствования;</a:t>
          </a:r>
        </a:p>
        <a:p>
          <a:pPr algn="l" rtl="0">
            <a:defRPr sz="1000"/>
          </a:pPr>
          <a:r>
            <a:rPr lang="ru-RU"/>
            <a:t>ведения документации, обеспечивающей учебно-тренировочный процесс и соревновательную деятельность спортсменов;</a:t>
          </a:r>
        </a:p>
        <a:p>
          <a:pPr algn="l" rtl="0">
            <a:defRPr sz="1000"/>
          </a:pPr>
          <a:r>
            <a:rPr lang="ru-RU"/>
            <a:t>уметь:</a:t>
          </a:r>
        </a:p>
        <a:p>
          <a:pPr algn="l" rtl="0">
            <a:defRPr sz="1000"/>
          </a:pPr>
          <a:r>
            <a:rPr lang="ru-RU"/>
            <a:t>использовать различные методы, приемы и формы организации учебно-тренировочных занятий и руководства соревновательной деятельностью спортсменов, строить их с учетом возрастных особенностей и уровня физической и технической подготовленности занимающихся;</a:t>
          </a:r>
        </a:p>
        <a:p>
          <a:pPr algn="l" rtl="0">
            <a:defRPr sz="1000"/>
          </a:pPr>
          <a:r>
            <a:rPr lang="ru-RU"/>
            <a:t>подбирать и использовать спортивное оборудование и инвентарь для занятий различными видами физкультурно-спортивной деятельности с учетом их целей и задач, возрастных и индивидуальных особенностей занимающихся;</a:t>
          </a:r>
        </a:p>
        <a:p>
          <a:pPr algn="l" rtl="0">
            <a:defRPr sz="1000"/>
          </a:pPr>
          <a:r>
            <a:rPr lang="ru-RU"/>
            <a:t>использовать различные средства, методы и приемы обучения двигательным действиям, развития физических качеств;</a:t>
          </a:r>
        </a:p>
        <a:p>
          <a:pPr algn="l" rtl="0">
            <a:defRPr sz="1000"/>
          </a:pPr>
          <a:r>
            <a:rPr lang="ru-RU"/>
            <a:t>применять приемы страховки и самостраховки при выполнении физических упражнений, соблюдать технику безопасности;</a:t>
          </a:r>
        </a:p>
        <a:p>
          <a:pPr algn="l" rtl="0">
            <a:defRPr sz="1000"/>
          </a:pPr>
          <a:r>
            <a:rPr lang="ru-RU"/>
            <a:t>устанавливать педагогически целесообразные взаимоотношения с занимающимися;</a:t>
          </a:r>
        </a:p>
        <a:p>
          <a:pPr algn="l" rtl="0">
            <a:defRPr sz="1000"/>
          </a:pPr>
          <a:r>
            <a:rPr lang="ru-RU"/>
            <a:t>проводить педагогический контроль на занятиях и соревнованиях;</a:t>
          </a:r>
        </a:p>
        <a:p>
          <a:pPr algn="l" rtl="0">
            <a:defRPr sz="1000"/>
          </a:pPr>
          <a:r>
            <a:rPr lang="ru-RU"/>
            <a:t>оценивать процесс и результаты тренировочной и соревновательной деятельности;</a:t>
          </a:r>
        </a:p>
        <a:p>
          <a:pPr algn="l" rtl="0">
            <a:defRPr sz="1000"/>
          </a:pPr>
          <a:r>
            <a:rPr lang="ru-RU"/>
            <a:t>использовать собственный тренировочный и соревновательный опыт в избранном виде спорта при планировании и проведении учебно-тренировочных занятий и в процессе руководства соревновательной деятельностью спортсменов;</a:t>
          </a:r>
        </a:p>
        <a:p>
          <a:pPr algn="l" rtl="0">
            <a:defRPr sz="1000"/>
          </a:pPr>
          <a:r>
            <a:rPr lang="ru-RU"/>
            <a:t>осуществлять судейство в избранном виде спорта при проведении соревнований различного уровня;</a:t>
          </a:r>
        </a:p>
        <a:p>
          <a:pPr algn="l" rtl="0">
            <a:defRPr sz="1000"/>
          </a:pPr>
          <a:r>
            <a:rPr lang="ru-RU"/>
            <a:t>знать:</a:t>
          </a:r>
        </a:p>
        <a:p>
          <a:pPr algn="l" rtl="0">
            <a:defRPr sz="1000"/>
          </a:pPr>
          <a:r>
            <a:rPr lang="ru-RU"/>
            <a:t>историю избранного вида спорта, технику двигательных действий и тактику спортивной деятельности в избранном виде спорта;</a:t>
          </a:r>
        </a:p>
        <a:p>
          <a:pPr algn="l" rtl="0">
            <a:defRPr sz="1000"/>
          </a:pPr>
          <a:r>
            <a:rPr lang="ru-RU"/>
            <a:t>основы организации соревновательной деятельности, систему соревнований в избранном виде спорта;</a:t>
          </a:r>
        </a:p>
        <a:p>
          <a:pPr algn="l" rtl="0">
            <a:defRPr sz="1000"/>
          </a:pPr>
          <a:r>
            <a:rPr lang="ru-RU"/>
            <a:t>теорию спортивных соревнований, принципы организации соревновательной деятельности и ее структуру, систему соревнований в избранном виде спорта;</a:t>
          </a:r>
        </a:p>
        <a:p>
          <a:pPr algn="l" rtl="0">
            <a:defRPr sz="1000"/>
          </a:pPr>
          <a:r>
            <a:rPr lang="ru-RU"/>
            <a:t>сущность, цель, задачи, функции, содержание, формы спортивной тренировки в избранном виде спорта;</a:t>
          </a:r>
        </a:p>
        <a:p>
          <a:pPr algn="l" rtl="0">
            <a:defRPr sz="1000"/>
          </a:pPr>
          <a:r>
            <a:rPr lang="ru-RU"/>
            <a:t>теоретические и методические основы планирования подготовки спортсменов и учебно-тренировочных занятий в избранном виде спорта;</a:t>
          </a:r>
        </a:p>
        <a:p>
          <a:pPr algn="l" rtl="0">
            <a:defRPr sz="1000"/>
          </a:pPr>
          <a:r>
            <a:rPr lang="ru-RU"/>
            <a:t>методические основы обучения двигательным действиям и развития физических качеств в избранном виде спорта;</a:t>
          </a:r>
        </a:p>
        <a:p>
          <a:pPr algn="l" rtl="0">
            <a:defRPr sz="1000"/>
          </a:pPr>
          <a:r>
            <a:rPr lang="ru-RU"/>
            <a:t>организационно-педагогические и психологические основы руководства соревновательной деятельностью спортсменов в избранном виде спорта;</a:t>
          </a:r>
        </a:p>
        <a:p>
          <a:pPr algn="l" rtl="0">
            <a:defRPr sz="1000"/>
          </a:pPr>
          <a:r>
            <a:rPr lang="ru-RU"/>
            <a:t>теоретические основы и особенности физической, технической, тактической, психологической, интегральной подготовки в избранном виде спорта;</a:t>
          </a:r>
        </a:p>
        <a:p>
          <a:pPr algn="l" rtl="0">
            <a:defRPr sz="1000"/>
          </a:pPr>
          <a:r>
            <a:rPr lang="ru-RU"/>
            <a:t>систему спортивного отбора и спортивной ориентации в избранном виде спорта, критерии и подходы в диагностике спортивной предрасположенности;</a:t>
          </a:r>
        </a:p>
        <a:p>
          <a:pPr algn="l" rtl="0">
            <a:defRPr sz="1000"/>
          </a:pPr>
          <a:r>
            <a:rPr lang="ru-RU"/>
            <a:t>мотивы занятий избранным видом спорта, условия и способы их формирования и развития, формирование состязательной нацеленности и мотивации спортсмена;</a:t>
          </a:r>
        </a:p>
        <a:p>
          <a:pPr algn="l" rtl="0">
            <a:defRPr sz="1000"/>
          </a:pPr>
          <a:r>
            <a:rPr lang="ru-RU"/>
            <a:t>способы и приемы страховки и самостраховки в избранном виде спорта;</a:t>
          </a:r>
        </a:p>
        <a:p>
          <a:pPr algn="l" rtl="0">
            <a:defRPr sz="1000"/>
          </a:pPr>
          <a:r>
            <a:rPr lang="ru-RU"/>
            <a:t>методы и методики педагогического контроля на учебно-тренировочных занятиях и соревнованиях по избранному виду спорта;</a:t>
          </a:r>
        </a:p>
        <a:p>
          <a:pPr algn="l" rtl="0">
            <a:defRPr sz="1000"/>
          </a:pPr>
          <a:r>
            <a:rPr lang="ru-RU"/>
            <a:t>виды документации, обеспечивающей учебно-тренировочный процесс и соревновательную деятельность спортсменов, требования к ее ведению и оформлению;</a:t>
          </a:r>
        </a:p>
        <a:p>
          <a:pPr algn="l" rtl="0">
            <a:defRPr sz="1000"/>
          </a:pPr>
          <a:r>
            <a:rPr lang="ru-RU"/>
            <a:t>разновидности физкультурно-спортивных сооружений, оборудования и инвентаря для занятий избранным видом спорта, особенности их эксплуатации;</a:t>
          </a:r>
        </a:p>
        <a:p>
          <a:pPr algn="l" rtl="0">
            <a:defRPr sz="1000"/>
          </a:pPr>
          <a:r>
            <a:rPr lang="ru-RU"/>
            <a:t>технику безопасности и требования к физкультурно-спортивным сооружениям, оборудованию и инвентарю в избранном виде спорта.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МДК.01.01. Избранный вид спорта с методикой тренировки и руководства соревновательной деятельностью спортсменов</a:t>
          </a:r>
        </a:p>
        <a:p>
          <a:pPr algn="l" rtl="0">
            <a:defRPr sz="1000"/>
          </a:pPr>
          <a:r>
            <a:rPr lang="ru-RU"/>
            <a:t>ОК 1 - 12</a:t>
          </a:r>
        </a:p>
        <a:p>
          <a:pPr algn="l" rtl="0">
            <a:defRPr sz="1000"/>
          </a:pPr>
          <a:r>
            <a:rPr lang="ru-RU"/>
            <a:t>ПК 1.1 - 1.8</a:t>
          </a:r>
        </a:p>
        <a:p>
          <a:pPr algn="l" rtl="0">
            <a:defRPr sz="1000"/>
          </a:pPr>
          <a:r>
            <a:rPr lang="ru-RU"/>
            <a:t>ПМ.02</a:t>
          </a:r>
        </a:p>
        <a:p>
          <a:pPr algn="l" rtl="0">
            <a:defRPr sz="1000"/>
          </a:pPr>
          <a:r>
            <a:rPr lang="ru-RU"/>
            <a:t>Организация физкультурно-спортивной деятельности различных возрастных групп населения</a:t>
          </a:r>
        </a:p>
        <a:p>
          <a:pPr algn="l" rtl="0">
            <a:defRPr sz="1000"/>
          </a:pPr>
          <a:r>
            <a:rPr lang="ru-RU"/>
            <a:t>В результате изучения профессионального модуля обучающийся должен:</a:t>
          </a:r>
        </a:p>
        <a:p>
          <a:pPr algn="l" rtl="0">
            <a:defRPr sz="1000"/>
          </a:pPr>
          <a:r>
            <a:rPr lang="ru-RU"/>
            <a:t>иметь практический опыт:</a:t>
          </a:r>
        </a:p>
        <a:p>
          <a:pPr algn="l" rtl="0">
            <a:defRPr sz="1000"/>
          </a:pPr>
          <a:r>
            <a:rPr lang="ru-RU"/>
            <a:t>анализа планов и процесса проведения физкультурно-оздоровительных и спортивно-массовых занятий с различными возрастными группами, разработки предложений по их совершенствованию;</a:t>
          </a:r>
        </a:p>
        <a:p>
          <a:pPr algn="l" rtl="0">
            <a:defRPr sz="1000"/>
          </a:pPr>
          <a:r>
            <a:rPr lang="ru-RU"/>
            <a:t>определения цели и задач, планирования, проведения, анализа и оценки физкультурно-спортивных занятий с различными возрастными группами населения;</a:t>
          </a:r>
        </a:p>
        <a:p>
          <a:pPr algn="l" rtl="0">
            <a:defRPr sz="1000"/>
          </a:pPr>
          <a:r>
            <a:rPr lang="ru-RU"/>
            <a:t>наблюдения, анализа и самоанализа физкультурно-спортивных мероприятий и занятий с различными возрастными группами населения, обсуждения отдельных занятий в диалоге с сокурсниками, руководителем педагогической практики, преподавателями, тренерами, разработки предложений по их совершенствованию и коррекции;</a:t>
          </a:r>
        </a:p>
        <a:p>
          <a:pPr algn="l" rtl="0">
            <a:defRPr sz="1000"/>
          </a:pPr>
          <a:r>
            <a:rPr lang="ru-RU"/>
            <a:t>ведения документации, обеспечивающей организацию и проведение физкультурно-спортивных мероприятий и занятий и эффективную работу мест занятий физической культурой и спортом и спортивных сооружений;</a:t>
          </a:r>
        </a:p>
        <a:p>
          <a:pPr algn="l" rtl="0">
            <a:defRPr sz="1000"/>
          </a:pPr>
          <a:r>
            <a:rPr lang="ru-RU"/>
            <a:t>уметь:</a:t>
          </a:r>
        </a:p>
        <a:p>
          <a:pPr algn="l" rtl="0">
            <a:defRPr sz="1000"/>
          </a:pPr>
          <a:r>
            <a:rPr lang="ru-RU"/>
            <a:t>использовать различные методы и формы организации физкультурно-спортивных мероприятий и занятий, строить их с учетом возраста, пола, морфо- функциональных и индивидуально-психологических особенностей занимающихся, уровня их физической и технической подготовленности;</a:t>
          </a:r>
        </a:p>
        <a:p>
          <a:pPr algn="l" rtl="0">
            <a:defRPr sz="1000"/>
          </a:pPr>
          <a:r>
            <a:rPr lang="ru-RU"/>
            <a:t>комплектовать состав группы, секции, клубного или другого объединения занимающихся;</a:t>
          </a:r>
        </a:p>
        <a:p>
          <a:pPr algn="l" rtl="0">
            <a:defRPr sz="1000"/>
          </a:pPr>
          <a:r>
            <a:rPr lang="ru-RU"/>
            <a:t>планировать, проводить и анализировать физкультурно-спортивные занятия и мероприятия на базе изученных видов физкультурно-спортивной деятельности (не менее 12 видов);</a:t>
          </a:r>
        </a:p>
        <a:p>
          <a:pPr algn="l" rtl="0">
            <a:defRPr sz="1000"/>
          </a:pPr>
          <a:r>
            <a:rPr lang="ru-RU"/>
            <a:t>подбирать оборудование и инвентарь для занятий с учетом их целей и задач, возрастных и индивидуальных особенностей занимающихся;</a:t>
          </a:r>
        </a:p>
        <a:p>
          <a:pPr algn="l" rtl="0">
            <a:defRPr sz="1000"/>
          </a:pPr>
          <a:r>
            <a:rPr lang="ru-RU"/>
            <a:t>организовывать, проводить соревнования различного уровня и осуществлять судейство;</a:t>
          </a:r>
        </a:p>
        <a:p>
          <a:pPr algn="l" rtl="0">
            <a:defRPr sz="1000"/>
          </a:pPr>
          <a:r>
            <a:rPr lang="ru-RU"/>
            <a:t>применять приемы страховки и самостраховки при выполнении двигательных действий изученных видов физкультурно-спортивной деятельности;</a:t>
          </a:r>
        </a:p>
        <a:p>
          <a:pPr algn="l" rtl="0">
            <a:defRPr sz="1000"/>
          </a:pPr>
          <a:r>
            <a:rPr lang="ru-RU"/>
            <a:t>осуществлять педагогический контроль в процессе проведения физкультурно-спортивных мероприятий и занятий;</a:t>
          </a:r>
        </a:p>
        <a:p>
          <a:pPr algn="l" rtl="0">
            <a:defRPr sz="1000"/>
          </a:pPr>
          <a:r>
            <a:rPr lang="ru-RU"/>
            <a:t>на основе медицинских заключений и под руководством врача разрабатывать комплексы и проводить индивидуальные и групповые занятия лечебной физической культурой;</a:t>
          </a:r>
        </a:p>
        <a:p>
          <a:pPr algn="l" rtl="0">
            <a:defRPr sz="1000"/>
          </a:pPr>
          <a:r>
            <a:rPr lang="ru-RU"/>
            <a:t>использовать основные приемы массажа и самомассажа;</a:t>
          </a:r>
        </a:p>
        <a:p>
          <a:pPr algn="l" rtl="0">
            <a:defRPr sz="1000"/>
          </a:pPr>
          <a:r>
            <a:rPr lang="ru-RU"/>
            <a:t>знать:</a:t>
          </a:r>
        </a:p>
        <a:p>
          <a:pPr algn="l" rtl="0">
            <a:defRPr sz="1000"/>
          </a:pPr>
          <a:r>
            <a:rPr lang="ru-RU"/>
            <a:t>требования к планированию и проведению физкультурно-спортивных мероприятий и занятий с различными возрастными группами занимающихся;</a:t>
          </a:r>
        </a:p>
        <a:p>
          <a:pPr algn="l" rtl="0">
            <a:defRPr sz="1000"/>
          </a:pPr>
          <a:r>
            <a:rPr lang="ru-RU"/>
            <a:t>сущность, цель, задачи, функции, содержание, формы и методы физкультурно-спортивных мероприятий и занятий;</a:t>
          </a:r>
        </a:p>
        <a:p>
          <a:pPr algn="l" rtl="0">
            <a:defRPr sz="1000"/>
          </a:pPr>
          <a:r>
            <a:rPr lang="ru-RU"/>
            <a:t>основы оздоровительной тренировки в изученных видах физкультурно-спортивной деятельности;</a:t>
          </a:r>
        </a:p>
        <a:p>
          <a:pPr algn="l" rtl="0">
            <a:defRPr sz="1000"/>
          </a:pPr>
          <a:r>
            <a:rPr lang="ru-RU"/>
            <a:t>историю, этапы развития и терминологию базовых и новых видов спорта и физкультурно-спортивной деятельности;</a:t>
          </a:r>
        </a:p>
        <a:p>
          <a:pPr algn="l" rtl="0">
            <a:defRPr sz="1000"/>
          </a:pPr>
          <a:r>
            <a:rPr lang="ru-RU"/>
            <a:t>технику профессионально значимых двигательных действий изученных видов физкультурно-спортивной деятельности;</a:t>
          </a:r>
        </a:p>
        <a:p>
          <a:pPr algn="l" rtl="0">
            <a:defRPr sz="1000"/>
          </a:pPr>
          <a:r>
            <a:rPr lang="ru-RU"/>
            <a:t>методику проведения занятий на базе изученных видов физкультурно-спортивной деятельности;</a:t>
          </a:r>
        </a:p>
        <a:p>
          <a:pPr algn="l" rtl="0">
            <a:defRPr sz="1000"/>
          </a:pPr>
          <a:r>
            <a:rPr lang="ru-RU"/>
            <a:t>методику обучения двигательным действиям и развития физических качеств в изученных видах физкультурно-спортивной деятельности;</a:t>
          </a:r>
        </a:p>
        <a:p>
          <a:pPr algn="l" rtl="0">
            <a:defRPr sz="1000"/>
          </a:pPr>
          <a:r>
            <a:rPr lang="ru-RU"/>
            <a:t>технику безопасности, способы и приемы предупреждения травматизма при занятиях базовыми и новыми видами физкультурно-спортивной деятельности;</a:t>
          </a:r>
        </a:p>
        <a:p>
          <a:pPr algn="l" rtl="0">
            <a:defRPr sz="1000"/>
          </a:pPr>
          <a:r>
            <a:rPr lang="ru-RU"/>
            <a:t>основы судейства по базовым и новым видам физкультурно-спортивной деятельности;</a:t>
          </a:r>
        </a:p>
        <a:p>
          <a:pPr algn="l" rtl="0">
            <a:defRPr sz="1000"/>
          </a:pPr>
          <a:r>
            <a:rPr lang="ru-RU"/>
            <a:t>виды физкультурно-спортивных сооружений, оборудования и инвентаря для занятий различными видами физкультурно-спортивной деятельности, особенности их эксплуатации;</a:t>
          </a:r>
        </a:p>
        <a:p>
          <a:pPr algn="l" rtl="0">
            <a:defRPr sz="1000"/>
          </a:pPr>
          <a:r>
            <a:rPr lang="ru-RU"/>
            <a:t>технику безопасности и требования к физкультурно-спортивным сооружениям, оборудованию и инвентарю;</a:t>
          </a:r>
        </a:p>
        <a:p>
          <a:pPr algn="l" rtl="0">
            <a:defRPr sz="1000"/>
          </a:pPr>
          <a:r>
            <a:rPr lang="ru-RU"/>
            <a:t>основы педагогического контроля и организацию врачебного контроля при проведении физкультурно-спортивных мероприятий и занятий с занимающимися различных возрастных групп;</a:t>
          </a:r>
        </a:p>
        <a:p>
          <a:pPr algn="l" rtl="0">
            <a:defRPr sz="1000"/>
          </a:pPr>
          <a:r>
            <a:rPr lang="ru-RU"/>
            <a:t>виды документации, обеспечивающей организацию и проведение физкультурно-спортивных мероприятий и занятий и функционирование спортивных сооружений и мест занятий физической культурой и спортом, требования к ее ведению и оформлению;</a:t>
          </a:r>
        </a:p>
        <a:p>
          <a:pPr algn="l" rtl="0">
            <a:defRPr sz="1000"/>
          </a:pPr>
          <a:r>
            <a:rPr lang="ru-RU"/>
            <a:t>значение лечебной физической культуры в лечении заболеваний и травм, механизмы лечебного воздействия физических упражнений;</a:t>
          </a:r>
        </a:p>
        <a:p>
          <a:pPr algn="l" rtl="0">
            <a:defRPr sz="1000"/>
          </a:pPr>
          <a:r>
            <a:rPr lang="ru-RU"/>
            <a:t>средства, формы и методы занятий лечебной физической культурой, классификацию физических упражнений в лечебной физической культуре;</a:t>
          </a:r>
        </a:p>
        <a:p>
          <a:pPr algn="l" rtl="0">
            <a:defRPr sz="1000"/>
          </a:pPr>
          <a:r>
            <a:rPr lang="ru-RU"/>
            <a:t>дозирование и критерии величины физической нагрузки в лечебной физической культуре;</a:t>
          </a:r>
        </a:p>
        <a:p>
          <a:pPr algn="l" rtl="0">
            <a:defRPr sz="1000"/>
          </a:pPr>
          <a:r>
            <a:rPr lang="ru-RU"/>
            <a:t>показания и противопоказания при назначении массажа и лечебной физической культуры;</a:t>
          </a:r>
        </a:p>
        <a:p>
          <a:pPr algn="l" rtl="0">
            <a:defRPr sz="1000"/>
          </a:pPr>
          <a:r>
            <a:rPr lang="ru-RU"/>
            <a:t>основы методики лечебной физической культуры при травмах, заболеваниях органов дыхания, внутренних органов, сердечно-сосудистой системы, нервной системы, при деформациях и заболеваниях опорно-двигательного аппарата;</a:t>
          </a:r>
        </a:p>
        <a:p>
          <a:pPr algn="l" rtl="0">
            <a:defRPr sz="1000"/>
          </a:pPr>
          <a:r>
            <a:rPr lang="ru-RU"/>
            <a:t>методические особенности проведения занятий по лечебной физической культуре и массажу;</a:t>
          </a:r>
        </a:p>
        <a:p>
          <a:pPr algn="l" rtl="0">
            <a:defRPr sz="1000"/>
          </a:pPr>
          <a:r>
            <a:rPr lang="ru-RU"/>
            <a:t>понятие о массаже, физиологические механизмы влияния массажа на организм;</a:t>
          </a:r>
        </a:p>
        <a:p>
          <a:pPr algn="l" rtl="0">
            <a:defRPr sz="1000"/>
          </a:pPr>
          <a:r>
            <a:rPr lang="ru-RU"/>
            <a:t>основные виды и приемы массажа.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МДК.02.01. Базовые и новые физкультурно- спортивные виды деятельности с методикой оздоровительной тренировки</a:t>
          </a:r>
        </a:p>
        <a:p>
          <a:pPr algn="l" rtl="0">
            <a:defRPr sz="1000"/>
          </a:pPr>
          <a:r>
            <a:rPr lang="ru-RU"/>
            <a:t>ОК 1 - 10</a:t>
          </a:r>
        </a:p>
        <a:p>
          <a:pPr algn="l" rtl="0">
            <a:defRPr sz="1000"/>
          </a:pPr>
          <a:r>
            <a:rPr lang="ru-RU"/>
            <a:t>ПК 2.1 - 2.6</a:t>
          </a:r>
        </a:p>
        <a:p>
          <a:pPr algn="l" rtl="0">
            <a:defRPr sz="1000"/>
          </a:pPr>
          <a:r>
            <a:rPr lang="ru-RU"/>
            <a:t>МДК.02.02. Организация физкультурно-спортивной работы</a:t>
          </a:r>
        </a:p>
        <a:p>
          <a:pPr algn="l" rtl="0">
            <a:defRPr sz="1000"/>
          </a:pPr>
          <a:r>
            <a:rPr lang="ru-RU"/>
            <a:t>МДК.02.03. Лечебная физическая культура и массаж</a:t>
          </a:r>
        </a:p>
        <a:p>
          <a:pPr algn="l" rtl="0">
            <a:defRPr sz="1000"/>
          </a:pPr>
          <a:r>
            <a:rPr lang="ru-RU"/>
            <a:t>ПМ.03</a:t>
          </a:r>
        </a:p>
        <a:p>
          <a:pPr algn="l" rtl="0">
            <a:defRPr sz="1000"/>
          </a:pPr>
          <a:r>
            <a:rPr lang="ru-RU"/>
            <a:t>Методическое обеспечение организации физкультурной и спортивной деятельности</a:t>
          </a:r>
        </a:p>
        <a:p>
          <a:pPr algn="l" rtl="0">
            <a:defRPr sz="1000"/>
          </a:pPr>
          <a:r>
            <a:rPr lang="ru-RU"/>
            <a:t>В результате изучения профессионального модуля обучающийся должен:</a:t>
          </a:r>
        </a:p>
        <a:p>
          <a:pPr algn="l" rtl="0">
            <a:defRPr sz="1000"/>
          </a:pPr>
          <a:r>
            <a:rPr lang="ru-RU"/>
            <a:t>иметь практический опыт:</a:t>
          </a:r>
        </a:p>
        <a:p>
          <a:pPr algn="l" rtl="0">
            <a:defRPr sz="1000"/>
          </a:pPr>
          <a:r>
            <a:rPr lang="ru-RU"/>
            <a:t>анализа учебно-методических материалов, обеспечивающих учебно-тренировочный процесс и руководство соревновательной деятельностью в избранном виде спорта и организацию физкультурно-оздоровительных и спортивно-массовых мероприятий и занятий;</a:t>
          </a:r>
        </a:p>
        <a:p>
          <a:pPr algn="l" rtl="0">
            <a:defRPr sz="1000"/>
          </a:pPr>
          <a:r>
            <a:rPr lang="ru-RU"/>
            <a:t>планирования подготовки спортсменов в избранном виде спорта на различных этапах подготовки;</a:t>
          </a:r>
        </a:p>
        <a:p>
          <a:pPr algn="l" rtl="0">
            <a:defRPr sz="1000"/>
          </a:pPr>
          <a:r>
            <a:rPr lang="ru-RU"/>
            <a:t>планирования физкультурно-оздоровительных и спортивно-массовых мероприятий и занятий;</a:t>
          </a:r>
        </a:p>
        <a:p>
          <a:pPr algn="l" rtl="0">
            <a:defRPr sz="1000"/>
          </a:pPr>
          <a:r>
            <a:rPr lang="ru-RU"/>
            <a:t>разработки методических материалов на основе макетов, образцов, требований;</a:t>
          </a:r>
        </a:p>
        <a:p>
          <a:pPr algn="l" rtl="0">
            <a:defRPr sz="1000"/>
          </a:pPr>
          <a:r>
            <a:rPr lang="ru-RU"/>
            <a:t>изучения и анализа профессиональной литературы, выступлений по актуальным вопросам спортивной и оздоровительной тренировки;</a:t>
          </a:r>
        </a:p>
        <a:p>
          <a:pPr algn="l" rtl="0">
            <a:defRPr sz="1000"/>
          </a:pPr>
          <a:r>
            <a:rPr lang="ru-RU"/>
            <a:t>руководства соревновательной деятельностью в избранном виде спорта;</a:t>
          </a:r>
        </a:p>
        <a:p>
          <a:pPr algn="l" rtl="0">
            <a:defRPr sz="1000"/>
          </a:pPr>
          <a:r>
            <a:rPr lang="ru-RU"/>
            <a:t>организации физкультурно-спортивной деятельности;</a:t>
          </a:r>
        </a:p>
        <a:p>
          <a:pPr algn="l" rtl="0">
            <a:defRPr sz="1000"/>
          </a:pPr>
          <a:r>
            <a:rPr lang="ru-RU"/>
            <a:t>отбора наиболее эффективных средств и методов физического воспитания и спортивной тренировки в процессе экспериментальной работы;</a:t>
          </a:r>
        </a:p>
        <a:p>
          <a:pPr algn="l" rtl="0">
            <a:defRPr sz="1000"/>
          </a:pPr>
          <a:r>
            <a:rPr lang="ru-RU"/>
            <a:t>оформления портфолио педагогических достижений;</a:t>
          </a:r>
        </a:p>
        <a:p>
          <a:pPr algn="l" rtl="0">
            <a:defRPr sz="1000"/>
          </a:pPr>
          <a:r>
            <a:rPr lang="ru-RU"/>
            <a:t>уметь:</a:t>
          </a:r>
        </a:p>
        <a:p>
          <a:pPr algn="l" rtl="0">
            <a:defRPr sz="1000"/>
          </a:pPr>
          <a:r>
            <a:rPr lang="ru-RU"/>
            <a:t>анализировать программы спортивной подготовки в избранном виде спорта и планировать учебно-тренировочный и соревновательный процесс;</a:t>
          </a:r>
        </a:p>
        <a:p>
          <a:pPr algn="l" rtl="0">
            <a:defRPr sz="1000"/>
          </a:pPr>
          <a:r>
            <a:rPr lang="ru-RU"/>
            <a:t>планировать организацию и проведение физкультурно-оздоровительных и спортивно-массовых мероприятий;</a:t>
          </a:r>
        </a:p>
        <a:p>
          <a:pPr algn="l" rtl="0">
            <a:defRPr sz="1000"/>
          </a:pPr>
          <a:r>
            <a:rPr lang="ru-RU"/>
            <a:t>разрабатывать методические документы на основе макетов, образцов, требований;</a:t>
          </a:r>
        </a:p>
        <a:p>
          <a:pPr algn="l" rtl="0">
            <a:defRPr sz="1000"/>
          </a:pPr>
          <a:r>
            <a:rPr lang="ru-RU"/>
            <a:t>определять пути самосовершенствования педагогического мастерства;</a:t>
          </a:r>
        </a:p>
        <a:p>
          <a:pPr algn="l" rtl="0">
            <a:defRPr sz="1000"/>
          </a:pPr>
          <a:r>
            <a:rPr lang="ru-RU"/>
            <a:t>определять цели, задачи, планировать учебно-исследовательскую работу с помощью руководителя;</a:t>
          </a:r>
        </a:p>
        <a:p>
          <a:pPr algn="l" rtl="0">
            <a:defRPr sz="1000"/>
          </a:pPr>
          <a:r>
            <a:rPr lang="ru-RU"/>
            <a:t>использовать методы и методики педагогического исследования, подобранные совместно с руководителем;</a:t>
          </a:r>
        </a:p>
        <a:p>
          <a:pPr algn="l" rtl="0">
            <a:defRPr sz="1000"/>
          </a:pPr>
          <a:r>
            <a:rPr lang="ru-RU"/>
            <a:t>отбирать наиболее эффективные средства и методы физической культуры спортивной тренировки;</a:t>
          </a:r>
        </a:p>
        <a:p>
          <a:pPr algn="l" rtl="0">
            <a:defRPr sz="1000"/>
          </a:pPr>
          <a:r>
            <a:rPr lang="ru-RU"/>
            <a:t>оформлять результаты исследовательской работы;</a:t>
          </a:r>
        </a:p>
        <a:p>
          <a:pPr algn="l" rtl="0">
            <a:defRPr sz="1000"/>
          </a:pPr>
          <a:r>
            <a:rPr lang="ru-RU"/>
            <a:t>готовить и оформлять отчеты, рефераты, конспекты;</a:t>
          </a:r>
        </a:p>
        <a:p>
          <a:pPr algn="l" rtl="0">
            <a:defRPr sz="1000"/>
          </a:pPr>
          <a:r>
            <a:rPr lang="ru-RU"/>
            <a:t>знать:</a:t>
          </a:r>
        </a:p>
        <a:p>
          <a:pPr algn="l" rtl="0">
            <a:defRPr sz="1000"/>
          </a:pPr>
          <a:r>
            <a:rPr lang="ru-RU"/>
            <a:t>теоретические основы и методику планирования учебно-тренировочного и соревновательного процесса в избранном виде спорта;</a:t>
          </a:r>
        </a:p>
        <a:p>
          <a:pPr algn="l" rtl="0">
            <a:defRPr sz="1000"/>
          </a:pPr>
          <a:r>
            <a:rPr lang="ru-RU"/>
            <a:t>теоретические основы и методику планирования оздоровительной тренировки на базе изученных видов физкультурно-спортивной деятельности;</a:t>
          </a:r>
        </a:p>
        <a:p>
          <a:pPr algn="l" rtl="0">
            <a:defRPr sz="1000"/>
          </a:pPr>
          <a:r>
            <a:rPr lang="ru-RU"/>
            <a:t>методику планирования физкультурно-оздоровительных и спортивно-массовых мероприятий и занятий;</a:t>
          </a:r>
        </a:p>
        <a:p>
          <a:pPr algn="l" rtl="0">
            <a:defRPr sz="1000"/>
          </a:pPr>
          <a:r>
            <a:rPr lang="ru-RU"/>
            <a:t>основы организации опытно-экспериментальной работы в сфере физической культуры и спорта;</a:t>
          </a:r>
        </a:p>
        <a:p>
          <a:pPr algn="l" rtl="0">
            <a:defRPr sz="1000"/>
          </a:pPr>
          <a:r>
            <a:rPr lang="ru-RU"/>
            <a:t>логику подготовки и требования к устному выступлению, отчету, реферату, конспекту;</a:t>
          </a:r>
        </a:p>
        <a:p>
          <a:pPr algn="l" rtl="0">
            <a:defRPr sz="1000"/>
          </a:pPr>
          <a:r>
            <a:rPr lang="ru-RU"/>
            <a:t>погрешности измерений;</a:t>
          </a:r>
        </a:p>
        <a:p>
          <a:pPr algn="l" rtl="0">
            <a:defRPr sz="1000"/>
          </a:pPr>
          <a:r>
            <a:rPr lang="ru-RU"/>
            <a:t>теорию тестов;</a:t>
          </a:r>
        </a:p>
        <a:p>
          <a:pPr algn="l" rtl="0">
            <a:defRPr sz="1000"/>
          </a:pPr>
          <a:r>
            <a:rPr lang="ru-RU"/>
            <a:t>метрологические требования к тестам;</a:t>
          </a:r>
        </a:p>
        <a:p>
          <a:pPr algn="l" rtl="0">
            <a:defRPr sz="1000"/>
          </a:pPr>
          <a:r>
            <a:rPr lang="ru-RU"/>
            <a:t>методы количественной оценки качественных показателей;</a:t>
          </a:r>
        </a:p>
        <a:p>
          <a:pPr algn="l" rtl="0">
            <a:defRPr sz="1000"/>
          </a:pPr>
          <a:r>
            <a:rPr lang="ru-RU"/>
            <a:t>теорию оценок, шкалы оценок, нормы;</a:t>
          </a:r>
        </a:p>
        <a:p>
          <a:pPr algn="l" rtl="0">
            <a:defRPr sz="1000"/>
          </a:pPr>
          <a:r>
            <a:rPr lang="ru-RU"/>
            <a:t>методы и средства измерений в физическом воспитании и спорте;</a:t>
          </a:r>
        </a:p>
        <a:p>
          <a:pPr algn="l" rtl="0">
            <a:defRPr sz="1000"/>
          </a:pPr>
          <a:r>
            <a:rPr lang="ru-RU"/>
            <a:t>статистические методы обработки результатов исследований.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МДК.03.01. Теоретические и прикладные аспекты методической работы педагога по физической культуре и спорту</a:t>
          </a:r>
        </a:p>
        <a:p>
          <a:pPr algn="l" rtl="0">
            <a:defRPr sz="1000"/>
          </a:pPr>
          <a:r>
            <a:rPr lang="ru-RU"/>
            <a:t>ОК 1 - 10</a:t>
          </a:r>
        </a:p>
        <a:p>
          <a:pPr algn="l" rtl="0">
            <a:defRPr sz="1000"/>
          </a:pPr>
          <a:r>
            <a:rPr lang="ru-RU"/>
            <a:t>ПК 3.1 - 3.5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Вариативная часть учебных циклов ППССЗ (определяется образовательной организацией самостоятельно)</a:t>
          </a:r>
        </a:p>
        <a:p>
          <a:pPr algn="l" rtl="0">
            <a:defRPr sz="1000"/>
          </a:pPr>
          <a:r>
            <a:rPr lang="ru-RU"/>
            <a:t>1512</a:t>
          </a:r>
        </a:p>
        <a:p>
          <a:pPr algn="l" rtl="0">
            <a:defRPr sz="1000"/>
          </a:pPr>
          <a:r>
            <a:rPr lang="ru-RU"/>
            <a:t>1008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Всего часов обучения по учебным циклам ППССЗ</a:t>
          </a:r>
        </a:p>
        <a:p>
          <a:pPr algn="l" rtl="0">
            <a:defRPr sz="1000"/>
          </a:pPr>
          <a:r>
            <a:rPr lang="ru-RU"/>
            <a:t>5130</a:t>
          </a:r>
        </a:p>
        <a:p>
          <a:pPr algn="l" rtl="0">
            <a:defRPr sz="1000"/>
          </a:pPr>
          <a:r>
            <a:rPr lang="ru-RU"/>
            <a:t>3420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УП.00</a:t>
          </a:r>
        </a:p>
        <a:p>
          <a:pPr algn="l" rtl="0">
            <a:defRPr sz="1000"/>
          </a:pPr>
          <a:r>
            <a:rPr lang="ru-RU"/>
            <a:t>Учебная практика</a:t>
          </a:r>
        </a:p>
        <a:p>
          <a:pPr algn="l" rtl="0">
            <a:defRPr sz="1000"/>
          </a:pPr>
          <a:r>
            <a:rPr lang="ru-RU"/>
            <a:t>14 нед.</a:t>
          </a:r>
        </a:p>
        <a:p>
          <a:pPr algn="l" rtl="0">
            <a:defRPr sz="1000"/>
          </a:pPr>
          <a:r>
            <a:rPr lang="ru-RU"/>
            <a:t>504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ОК 1 - 10</a:t>
          </a:r>
        </a:p>
        <a:p>
          <a:pPr algn="l" rtl="0">
            <a:defRPr sz="1000"/>
          </a:pPr>
          <a:r>
            <a:rPr lang="ru-RU"/>
            <a:t>ПК 1.1 - 3.5</a:t>
          </a:r>
        </a:p>
        <a:p>
          <a:pPr algn="l" rtl="0">
            <a:defRPr sz="1000"/>
          </a:pPr>
          <a:r>
            <a:rPr lang="ru-RU"/>
            <a:t>ПП.00</a:t>
          </a:r>
        </a:p>
        <a:p>
          <a:pPr algn="l" rtl="0">
            <a:defRPr sz="1000"/>
          </a:pPr>
          <a:r>
            <a:rPr lang="ru-RU"/>
            <a:t>Производственная практика (по профилю специальности)</a:t>
          </a:r>
        </a:p>
        <a:p>
          <a:pPr algn="l" rtl="0">
            <a:defRPr sz="1000"/>
          </a:pPr>
          <a:r>
            <a:rPr lang="ru-RU"/>
            <a:t>ПДП.00</a:t>
          </a:r>
        </a:p>
        <a:p>
          <a:pPr algn="l" rtl="0">
            <a:defRPr sz="1000"/>
          </a:pPr>
          <a:r>
            <a:rPr lang="ru-RU"/>
            <a:t>Производственная практика (преддипломная)</a:t>
          </a:r>
        </a:p>
        <a:p>
          <a:pPr algn="l" rtl="0">
            <a:defRPr sz="1000"/>
          </a:pPr>
          <a:r>
            <a:rPr lang="ru-RU"/>
            <a:t>4 нед.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ПА.00</a:t>
          </a:r>
        </a:p>
        <a:p>
          <a:pPr algn="l" rtl="0">
            <a:defRPr sz="1000"/>
          </a:pPr>
          <a:r>
            <a:rPr lang="ru-RU"/>
            <a:t>Промежуточная аттестация</a:t>
          </a:r>
        </a:p>
        <a:p>
          <a:pPr algn="l" rtl="0">
            <a:defRPr sz="1000"/>
          </a:pPr>
          <a:r>
            <a:rPr lang="ru-RU"/>
            <a:t>5 нед.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ГИА.00</a:t>
          </a:r>
        </a:p>
        <a:p>
          <a:pPr algn="l" rtl="0">
            <a:defRPr sz="1000"/>
          </a:pPr>
          <a:r>
            <a:rPr lang="ru-RU"/>
            <a:t>Государственная итоговая аттестация</a:t>
          </a:r>
        </a:p>
        <a:p>
          <a:pPr algn="l" rtl="0">
            <a:defRPr sz="1000"/>
          </a:pPr>
          <a:r>
            <a:rPr lang="ru-RU"/>
            <a:t>6 нед.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ГИА.01</a:t>
          </a:r>
        </a:p>
        <a:p>
          <a:pPr algn="l" rtl="0">
            <a:defRPr sz="1000"/>
          </a:pPr>
          <a:r>
            <a:rPr lang="ru-RU"/>
            <a:t>Подготовка выпускной квалификационной работы</a:t>
          </a:r>
        </a:p>
        <a:p>
          <a:pPr algn="l" rtl="0">
            <a:defRPr sz="1000"/>
          </a:pPr>
          <a:r>
            <a:rPr lang="ru-RU"/>
            <a:t>4 нед.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ГИА.02</a:t>
          </a:r>
        </a:p>
        <a:p>
          <a:pPr algn="l" rtl="0">
            <a:defRPr sz="1000"/>
          </a:pPr>
          <a:r>
            <a:rPr lang="ru-RU"/>
            <a:t>Защита выпускной квалификационной работы</a:t>
          </a:r>
        </a:p>
        <a:p>
          <a:pPr algn="l" rtl="0">
            <a:defRPr sz="1000"/>
          </a:pPr>
          <a:r>
            <a:rPr lang="ru-RU"/>
            <a:t>2 нед.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--------------------------------</a:t>
          </a:r>
        </a:p>
        <a:p>
          <a:pPr algn="l" rtl="0">
            <a:defRPr sz="1000"/>
          </a:pPr>
          <a:r>
            <a:rPr lang="ru-RU"/>
            <a:t>&lt;1&gt; Учебная нагрузка по дисциплине "Физическая культура" в связи со спецификой специальности учитывается в объеме времени, отводимом на освоение МДК.02.01. Базовые и новые виды физкультурно-спортивной деятельности с методикой оздоровительной тренировки, МДК.01.01. Избранный вид спорта с методикой тренировки и руководства соревновательной деятельностью спортсменов.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Таблица 3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Срок получения СПО по ППССЗ углубленной подготовки в очной форме обучения составляет 147 недель, в том числе: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Обучение по учебным циклам</a:t>
          </a:r>
        </a:p>
        <a:p>
          <a:pPr algn="l" rtl="0">
            <a:defRPr sz="1000"/>
          </a:pPr>
          <a:r>
            <a:rPr lang="ru-RU"/>
            <a:t>95 нед.</a:t>
          </a:r>
        </a:p>
        <a:p>
          <a:pPr algn="l" rtl="0">
            <a:defRPr sz="1000"/>
          </a:pPr>
          <a:r>
            <a:rPr lang="ru-RU"/>
            <a:t>Учебная практика</a:t>
          </a:r>
        </a:p>
        <a:p>
          <a:pPr algn="l" rtl="0">
            <a:defRPr sz="1000"/>
          </a:pPr>
          <a:r>
            <a:rPr lang="ru-RU"/>
            <a:t>14 нед.</a:t>
          </a:r>
        </a:p>
        <a:p>
          <a:pPr algn="l" rtl="0">
            <a:defRPr sz="1000"/>
          </a:pPr>
          <a:r>
            <a:rPr lang="ru-RU"/>
            <a:t>Производственная практика (по профилю специальности)</a:t>
          </a:r>
        </a:p>
        <a:p>
          <a:pPr algn="l" rtl="0">
            <a:defRPr sz="1000"/>
          </a:pPr>
          <a:r>
            <a:rPr lang="ru-RU"/>
            <a:t>Производственная практика (преддипломная)</a:t>
          </a:r>
        </a:p>
        <a:p>
          <a:pPr algn="l" rtl="0">
            <a:defRPr sz="1000"/>
          </a:pPr>
          <a:r>
            <a:rPr lang="ru-RU"/>
            <a:t>4 нед.</a:t>
          </a:r>
        </a:p>
        <a:p>
          <a:pPr algn="l" rtl="0">
            <a:defRPr sz="1000"/>
          </a:pPr>
          <a:r>
            <a:rPr lang="ru-RU"/>
            <a:t>Промежуточная аттестация</a:t>
          </a:r>
        </a:p>
        <a:p>
          <a:pPr algn="l" rtl="0">
            <a:defRPr sz="1000"/>
          </a:pPr>
          <a:r>
            <a:rPr lang="ru-RU"/>
            <a:t>5 нед.</a:t>
          </a:r>
        </a:p>
        <a:p>
          <a:pPr algn="l" rtl="0">
            <a:defRPr sz="1000"/>
          </a:pPr>
          <a:r>
            <a:rPr lang="ru-RU"/>
            <a:t>Государственная итоговая аттестация</a:t>
          </a:r>
        </a:p>
        <a:p>
          <a:pPr algn="l" rtl="0">
            <a:defRPr sz="1000"/>
          </a:pPr>
          <a:r>
            <a:rPr lang="ru-RU"/>
            <a:t>6 нед.</a:t>
          </a:r>
        </a:p>
        <a:p>
          <a:pPr algn="l" rtl="0">
            <a:defRPr sz="1000"/>
          </a:pPr>
          <a:r>
            <a:rPr lang="ru-RU"/>
            <a:t>Каникулы</a:t>
          </a:r>
        </a:p>
        <a:p>
          <a:pPr algn="l" rtl="0">
            <a:defRPr sz="1000"/>
          </a:pPr>
          <a:r>
            <a:rPr lang="ru-RU"/>
            <a:t>23 нед.</a:t>
          </a:r>
        </a:p>
        <a:p>
          <a:pPr algn="l" rtl="0">
            <a:defRPr sz="1000"/>
          </a:pPr>
          <a:r>
            <a:rPr lang="ru-RU"/>
            <a:t>Итого</a:t>
          </a:r>
        </a:p>
        <a:p>
          <a:pPr algn="l" rtl="0">
            <a:defRPr sz="1000"/>
          </a:pPr>
          <a:r>
            <a:rPr lang="ru-RU"/>
            <a:t>147 нед.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en-US"/>
            <a:t>VII. </a:t>
          </a:r>
          <a:r>
            <a:rPr lang="ru-RU"/>
            <a:t>ТРЕБОВАНИЯ К УСЛОВИЯМ РЕАЛИЗАЦИИ ПРОГРАММЫ ПОДГОТОВКИ</a:t>
          </a:r>
        </a:p>
        <a:p>
          <a:pPr algn="l" rtl="0">
            <a:defRPr sz="1000"/>
          </a:pPr>
          <a:r>
            <a:rPr lang="ru-RU"/>
            <a:t>СПЕЦИАЛИСТОВ СРЕДНЕГО ЗВЕНА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7.1. Образовательная организация самостоятельно разрабатывает и утверждает ППССЗ в соответствии с настоящим ФГОС СПО и с учетом соответствующей примерной ППССЗ.</a:t>
          </a:r>
        </a:p>
        <a:p>
          <a:pPr algn="l" rtl="0">
            <a:defRPr sz="1000"/>
          </a:pPr>
          <a:r>
            <a:rPr lang="ru-RU"/>
            <a:t>Перед началом разработки ППССЗ образовательная организация должна определить ее специфику с учетом направленности на удовлетворение потребностей рынка труда и работодателей, конкретизировать конечные результаты обучения в виде компетенций, умений и знаний, приобретаемого практического опыта.</a:t>
          </a:r>
        </a:p>
        <a:p>
          <a:pPr algn="l" rtl="0">
            <a:defRPr sz="1000"/>
          </a:pPr>
          <a:r>
            <a:rPr lang="ru-RU"/>
            <a:t>Конкретные виды деятельности, к которым готовится обучающийся, должны соответствовать присваиваемой квалификации, определять содержание образовательной программы, разрабатываемой образовательной организацией совместно с заинтересованными работодателями.</a:t>
          </a:r>
        </a:p>
        <a:p>
          <a:pPr algn="l" rtl="0">
            <a:defRPr sz="1000"/>
          </a:pPr>
          <a:r>
            <a:rPr lang="ru-RU"/>
            <a:t>При формировании ППССЗ образовательная организация:</a:t>
          </a:r>
        </a:p>
        <a:p>
          <a:pPr algn="l" rtl="0">
            <a:defRPr sz="1000"/>
          </a:pPr>
          <a:r>
            <a:rPr lang="ru-RU"/>
            <a:t>имеет право использовать объем времени, отведенный на вариативную часть учебных циклов ППССЗ, увеличивая при этом объем времени, отведенный на дисциплины и модули обязательной части, и (или) вводя новые дисциплины и модули в соответствии с потребностями работодателей и спецификой деятельности образовательной организации;</a:t>
          </a:r>
        </a:p>
        <a:p>
          <a:pPr algn="l" rtl="0">
            <a:defRPr sz="1000"/>
          </a:pPr>
          <a:r>
            <a:rPr lang="ru-RU"/>
            <a:t>обязана ежегодно обновлять ППССЗ с учетом запросов работодателей, особенностей развития культуры, науки, экономики, техники, технологий и социальной сферы в рамках, установленных настоящим ФГОС СПО;</a:t>
          </a:r>
        </a:p>
        <a:p>
          <a:pPr algn="l" rtl="0">
            <a:defRPr sz="1000"/>
          </a:pPr>
          <a:r>
            <a:rPr lang="ru-RU"/>
            <a:t>обязана в рабочих учебных программах всех дисциплин и профессиональных модулей четко формулировать требования к результатам их освоения: компетенциям, приобретаемому практическому опыту, знаниям и умениям;</a:t>
          </a:r>
        </a:p>
        <a:p>
          <a:pPr algn="l" rtl="0">
            <a:defRPr sz="1000"/>
          </a:pPr>
          <a:r>
            <a:rPr lang="ru-RU"/>
            <a:t>обязана обеспечивать эффективную самостоятельную работу обучающихся в сочетании с совершенствованием управления ею со стороны преподавателей и мастеров производственного обучения;</a:t>
          </a:r>
        </a:p>
        <a:p>
          <a:pPr algn="l" rtl="0">
            <a:defRPr sz="1000"/>
          </a:pPr>
          <a:r>
            <a:rPr lang="ru-RU"/>
            <a:t>обязана обеспечить обучающимся возможность участвовать в формировании индивидуальной образовательной программы;</a:t>
          </a:r>
        </a:p>
        <a:p>
          <a:pPr algn="l" rtl="0">
            <a:defRPr sz="1000"/>
          </a:pPr>
          <a:r>
            <a:rPr lang="ru-RU"/>
            <a:t>обязана сформировать социокультурную среду, создавать условия, необходимые для всестороннего развития и социализации личности, сохранения здоровья обучающихся, способствовать развитию воспитательного компонента образовательного процесса, включая развитие студенческого самоуправления, участие обучающихся в работе творческих коллективов, общественных организаций, спортивных и творческих клубов;</a:t>
          </a:r>
        </a:p>
        <a:p>
          <a:pPr algn="l" rtl="0">
            <a:defRPr sz="1000"/>
          </a:pPr>
          <a:r>
            <a:rPr lang="ru-RU"/>
            <a:t>должна предусматривать, в целях реализации компетентностного подхода, использование в образовательном процессе активных и интерактивных форм проведения занятий (компьютерных симуляций, деловых и ролевых игр, разбора конкретных ситуаций, психологических и иных тренингов, групповых дискуссий) в сочетании с внеаудиторной работой для формирования и развития общих и профессиональных компетенций обучающихся.</a:t>
          </a:r>
        </a:p>
        <a:p>
          <a:pPr algn="l" rtl="0">
            <a:defRPr sz="1000"/>
          </a:pPr>
          <a:r>
            <a:rPr lang="ru-RU"/>
            <a:t>7.2. При реализации ППССЗ обучающиеся имеют академические права и обязанности в соответствии с Федеральным законом от 29 декабря 2012 г. </a:t>
          </a:r>
          <a:r>
            <a:rPr lang="en-US"/>
            <a:t>N 273-</a:t>
          </a:r>
          <a:r>
            <a:rPr lang="ru-RU"/>
            <a:t>ФЗ "Об образовании в Российской Федерации" &lt;1&gt;.</a:t>
          </a:r>
        </a:p>
        <a:p>
          <a:pPr algn="l" rtl="0">
            <a:defRPr sz="1000"/>
          </a:pPr>
          <a:r>
            <a:rPr lang="ru-RU"/>
            <a:t>--------------------------------</a:t>
          </a:r>
        </a:p>
        <a:p>
          <a:pPr algn="l" rtl="0">
            <a:defRPr sz="1000"/>
          </a:pPr>
          <a:r>
            <a:rPr lang="ru-RU"/>
            <a:t>&lt;1&gt; Собрание законодательства Российской Федерации, 2012, </a:t>
          </a:r>
          <a:r>
            <a:rPr lang="en-US"/>
            <a:t>N 53, </a:t>
          </a:r>
          <a:r>
            <a:rPr lang="ru-RU"/>
            <a:t>ст. 7598; 2013, </a:t>
          </a:r>
          <a:r>
            <a:rPr lang="en-US"/>
            <a:t>N 19, </a:t>
          </a:r>
          <a:r>
            <a:rPr lang="ru-RU"/>
            <a:t>ст. 2326; </a:t>
          </a:r>
          <a:r>
            <a:rPr lang="en-US"/>
            <a:t>N 23, </a:t>
          </a:r>
          <a:r>
            <a:rPr lang="ru-RU"/>
            <a:t>ст. 2878; </a:t>
          </a:r>
          <a:r>
            <a:rPr lang="en-US"/>
            <a:t>N 27, </a:t>
          </a:r>
          <a:r>
            <a:rPr lang="ru-RU"/>
            <a:t>ст. 3462; </a:t>
          </a:r>
          <a:r>
            <a:rPr lang="en-US"/>
            <a:t>N 30, </a:t>
          </a:r>
          <a:r>
            <a:rPr lang="ru-RU"/>
            <a:t>ст. 4036; </a:t>
          </a:r>
          <a:r>
            <a:rPr lang="en-US"/>
            <a:t>N 48, </a:t>
          </a:r>
          <a:r>
            <a:rPr lang="ru-RU"/>
            <a:t>ст. 6165; 2014, </a:t>
          </a:r>
          <a:r>
            <a:rPr lang="en-US"/>
            <a:t>N 6, </a:t>
          </a:r>
          <a:r>
            <a:rPr lang="ru-RU"/>
            <a:t>ст. 562, ст. 566; </a:t>
          </a:r>
          <a:r>
            <a:rPr lang="en-US"/>
            <a:t>N 19, </a:t>
          </a:r>
          <a:r>
            <a:rPr lang="ru-RU"/>
            <a:t>ст. 2289; </a:t>
          </a:r>
          <a:r>
            <a:rPr lang="en-US"/>
            <a:t>N 22, </a:t>
          </a:r>
          <a:r>
            <a:rPr lang="ru-RU"/>
            <a:t>ст. 2769; </a:t>
          </a:r>
          <a:r>
            <a:rPr lang="en-US"/>
            <a:t>N 23, </a:t>
          </a:r>
          <a:r>
            <a:rPr lang="ru-RU"/>
            <a:t>ст. 2933; </a:t>
          </a:r>
          <a:r>
            <a:rPr lang="en-US"/>
            <a:t>N 26, </a:t>
          </a:r>
          <a:r>
            <a:rPr lang="ru-RU"/>
            <a:t>ст. 3388; </a:t>
          </a:r>
          <a:r>
            <a:rPr lang="en-US"/>
            <a:t>N 30, </a:t>
          </a:r>
          <a:r>
            <a:rPr lang="ru-RU"/>
            <a:t>ст. 4263.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7.3. Максимальный объем учебной нагрузки обучающегося составляет 54 академических часа в неделю, включая все виды аудиторной и внеаудиторной учебной нагрузки.</a:t>
          </a:r>
        </a:p>
        <a:p>
          <a:pPr algn="l" rtl="0">
            <a:defRPr sz="1000"/>
          </a:pPr>
          <a:r>
            <a:rPr lang="ru-RU"/>
            <a:t>7.4. Максимальный объем аудиторной учебной нагрузки в очной форме обучения составляет 36 академических часов в неделю.</a:t>
          </a:r>
        </a:p>
        <a:p>
          <a:pPr algn="l" rtl="0">
            <a:defRPr sz="1000"/>
          </a:pPr>
          <a:r>
            <a:rPr lang="ru-RU"/>
            <a:t>7.5. Максимальный объем аудиторной учебной нагрузки в очно-заочной форме обучения составляет 16 академических часов в неделю.</a:t>
          </a:r>
        </a:p>
        <a:p>
          <a:pPr algn="l" rtl="0">
            <a:defRPr sz="1000"/>
          </a:pPr>
          <a:r>
            <a:rPr lang="ru-RU"/>
            <a:t>7.6. Максимальный объем аудиторной учебной нагрузки в год в заочной форме обучения составляет 160 академических часов.</a:t>
          </a:r>
        </a:p>
        <a:p>
          <a:pPr algn="l" rtl="0">
            <a:defRPr sz="1000"/>
          </a:pPr>
          <a:r>
            <a:rPr lang="ru-RU"/>
            <a:t>7.7. Общая продолжительность каникул в учебном году должна составлять 8 - 11 недель, в том числе не менее 2-х недель в зимний период.</a:t>
          </a:r>
        </a:p>
        <a:p>
          <a:pPr algn="l" rtl="0">
            <a:defRPr sz="1000"/>
          </a:pPr>
          <a:r>
            <a:rPr lang="ru-RU"/>
            <a:t>7.8. Выполнение курсового проекта (работы) рассматривается как вид учебной деятельности по дисциплине (дисциплинам) профессионального учебного цикла и (или) профессиональному модулю (модулям) профессионального учебного цикла и реализуется в пределах времени, отведенного на ее (их) изучение.</a:t>
          </a:r>
        </a:p>
        <a:p>
          <a:pPr algn="l" rtl="0">
            <a:defRPr sz="1000"/>
          </a:pPr>
          <a:r>
            <a:rPr lang="ru-RU"/>
            <a:t>7.9. Дисциплина "Физическая культура" предусматривает еженедельно 2 часа обязательных аудиторных занятий и 2 часа самостоятельной работы (за счет различных форм внеаудиторных занятий в спортивных клубах, секциях).</a:t>
          </a:r>
        </a:p>
        <a:p>
          <a:pPr algn="l" rtl="0">
            <a:defRPr sz="1000"/>
          </a:pPr>
          <a:r>
            <a:rPr lang="ru-RU"/>
            <a:t>7.10. Образовательная организация имеет право для подгрупп девушек использовать часть учебного времени дисциплины "Безопасность жизнедеятельности" (48 часов), отведенного на изучение основ военной службы, на освоение основ медицинских знаний.</a:t>
          </a:r>
        </a:p>
        <a:p>
          <a:pPr algn="l" rtl="0">
            <a:defRPr sz="1000"/>
          </a:pPr>
          <a:r>
            <a:rPr lang="ru-RU"/>
            <a:t>7.11. Получение СПО на базе основного общего образования осуществляется с одновременным получением среднего общего образования в пределах ППССЗ. В этом случае ППССЗ, реализуемая на базе основного общего образования, разрабатывается на основе требований соответствующих федеральных государственных образовательных стандартов среднего общего образования и СПО с учетом получаемой специальности СПО.</a:t>
          </a:r>
        </a:p>
        <a:p>
          <a:pPr algn="l" rtl="0">
            <a:defRPr sz="1000"/>
          </a:pPr>
          <a:r>
            <a:rPr lang="ru-RU"/>
            <a:t>Срок освоения ППССЗ в очной форме обучения для лиц, обучающихся на базе основного общего образования, увеличивается на 52 недели из расчета: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теоретическое обучение</a:t>
          </a:r>
        </a:p>
        <a:p>
          <a:pPr algn="l" rtl="0">
            <a:defRPr sz="1000"/>
          </a:pPr>
          <a:r>
            <a:rPr lang="ru-RU"/>
            <a:t>(при обязательной учебной нагрузке 36 часов в неделю)</a:t>
          </a:r>
        </a:p>
        <a:p>
          <a:pPr algn="l" rtl="0">
            <a:defRPr sz="1000"/>
          </a:pPr>
          <a:r>
            <a:rPr lang="ru-RU"/>
            <a:t>39 нед.</a:t>
          </a:r>
        </a:p>
        <a:p>
          <a:pPr algn="l" rtl="0">
            <a:defRPr sz="1000"/>
          </a:pPr>
          <a:r>
            <a:rPr lang="ru-RU"/>
            <a:t>промежуточная аттестация</a:t>
          </a:r>
        </a:p>
        <a:p>
          <a:pPr algn="l" rtl="0">
            <a:defRPr sz="1000"/>
          </a:pPr>
          <a:r>
            <a:rPr lang="ru-RU"/>
            <a:t>2 нед.</a:t>
          </a:r>
        </a:p>
        <a:p>
          <a:pPr algn="l" rtl="0">
            <a:defRPr sz="1000"/>
          </a:pPr>
          <a:r>
            <a:rPr lang="ru-RU"/>
            <a:t>каникулы</a:t>
          </a:r>
        </a:p>
        <a:p>
          <a:pPr algn="l" rtl="0">
            <a:defRPr sz="1000"/>
          </a:pPr>
          <a:r>
            <a:rPr lang="ru-RU"/>
            <a:t>11 нед.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7.12. Консультации для обучающихся по очной и очно-заочной формам обучения предусматриваются образовательной организацией из расчета 4 часа на одного обучающегося на каждый учебный год, в том числе в период реализации образовательной программы среднего общего образования для лиц, обучающихся на базе основного общего образования. Формы проведения консультаций (групповые, индивидуальные, письменные, устные) определяются образовательной организацией.</a:t>
          </a:r>
        </a:p>
        <a:p>
          <a:pPr algn="l" rtl="0">
            <a:defRPr sz="1000"/>
          </a:pPr>
          <a:r>
            <a:rPr lang="ru-RU"/>
            <a:t>7.13. В период обучения с юношами проводятся учебные сборы &lt;1&gt;.</a:t>
          </a:r>
        </a:p>
        <a:p>
          <a:pPr algn="l" rtl="0">
            <a:defRPr sz="1000"/>
          </a:pPr>
          <a:r>
            <a:rPr lang="ru-RU"/>
            <a:t>--------------------------------</a:t>
          </a:r>
        </a:p>
        <a:p>
          <a:pPr algn="l" rtl="0">
            <a:defRPr sz="1000"/>
          </a:pPr>
          <a:r>
            <a:rPr lang="ru-RU"/>
            <a:t>&lt;1&gt; Пункт 1 статьи 13 Федерального закона от 28 марта 1998 г. </a:t>
          </a:r>
          <a:r>
            <a:rPr lang="en-US"/>
            <a:t>N 53-</a:t>
          </a:r>
          <a:r>
            <a:rPr lang="ru-RU"/>
            <a:t>ФЗ "О воинской обязанности и военной службе" (Собрание законодательства Российской Федерации, 1998, </a:t>
          </a:r>
          <a:r>
            <a:rPr lang="en-US"/>
            <a:t>N 13, </a:t>
          </a:r>
          <a:r>
            <a:rPr lang="ru-RU"/>
            <a:t>ст. 1475; </a:t>
          </a:r>
          <a:r>
            <a:rPr lang="en-US"/>
            <a:t>N 30, </a:t>
          </a:r>
          <a:r>
            <a:rPr lang="ru-RU"/>
            <a:t>ст. 3613; 2000, </a:t>
          </a:r>
          <a:r>
            <a:rPr lang="en-US"/>
            <a:t>N 33, </a:t>
          </a:r>
          <a:r>
            <a:rPr lang="ru-RU"/>
            <a:t>ст. 3348; </a:t>
          </a:r>
          <a:r>
            <a:rPr lang="en-US"/>
            <a:t>N 46, </a:t>
          </a:r>
          <a:r>
            <a:rPr lang="ru-RU"/>
            <a:t>ст. 4537; 2001, </a:t>
          </a:r>
          <a:r>
            <a:rPr lang="en-US"/>
            <a:t>N 7, </a:t>
          </a:r>
          <a:r>
            <a:rPr lang="ru-RU"/>
            <a:t>ст. 620, ст. 621; </a:t>
          </a:r>
          <a:r>
            <a:rPr lang="en-US"/>
            <a:t>N 30, </a:t>
          </a:r>
          <a:r>
            <a:rPr lang="ru-RU"/>
            <a:t>ст. 3061; 2002, </a:t>
          </a:r>
          <a:r>
            <a:rPr lang="en-US"/>
            <a:t>N 7, </a:t>
          </a:r>
          <a:r>
            <a:rPr lang="ru-RU"/>
            <a:t>ст. 631; </a:t>
          </a:r>
          <a:r>
            <a:rPr lang="en-US"/>
            <a:t>N 21, </a:t>
          </a:r>
          <a:r>
            <a:rPr lang="ru-RU"/>
            <a:t>ст. 1919; </a:t>
          </a:r>
          <a:r>
            <a:rPr lang="en-US"/>
            <a:t>N 26, </a:t>
          </a:r>
          <a:r>
            <a:rPr lang="ru-RU"/>
            <a:t>ст. 2521; </a:t>
          </a:r>
          <a:r>
            <a:rPr lang="en-US"/>
            <a:t>N 30, </a:t>
          </a:r>
          <a:r>
            <a:rPr lang="ru-RU"/>
            <a:t>ст. 3029, ст. 3030, ст. 3033; 2003, </a:t>
          </a:r>
          <a:r>
            <a:rPr lang="en-US"/>
            <a:t>N 1, </a:t>
          </a:r>
          <a:r>
            <a:rPr lang="ru-RU"/>
            <a:t>ст. 1; </a:t>
          </a:r>
          <a:r>
            <a:rPr lang="en-US"/>
            <a:t>N 8, </a:t>
          </a:r>
          <a:r>
            <a:rPr lang="ru-RU"/>
            <a:t>ст. 709; </a:t>
          </a:r>
          <a:r>
            <a:rPr lang="en-US"/>
            <a:t>N 27, </a:t>
          </a:r>
          <a:r>
            <a:rPr lang="ru-RU"/>
            <a:t>ст. 2700; </a:t>
          </a:r>
          <a:r>
            <a:rPr lang="en-US"/>
            <a:t>N 46, </a:t>
          </a:r>
          <a:r>
            <a:rPr lang="ru-RU"/>
            <a:t>ст. 4437; 2004, </a:t>
          </a:r>
          <a:r>
            <a:rPr lang="en-US"/>
            <a:t>N 8, </a:t>
          </a:r>
          <a:r>
            <a:rPr lang="ru-RU"/>
            <a:t>ст. 600; </a:t>
          </a:r>
          <a:r>
            <a:rPr lang="en-US"/>
            <a:t>N 17, </a:t>
          </a:r>
          <a:r>
            <a:rPr lang="ru-RU"/>
            <a:t>ст. 1587; </a:t>
          </a:r>
          <a:r>
            <a:rPr lang="en-US"/>
            <a:t>N 18, </a:t>
          </a:r>
          <a:r>
            <a:rPr lang="ru-RU"/>
            <a:t>ст. 1687; </a:t>
          </a:r>
          <a:r>
            <a:rPr lang="en-US"/>
            <a:t>N 25, </a:t>
          </a:r>
          <a:r>
            <a:rPr lang="ru-RU"/>
            <a:t>ст. 2484; </a:t>
          </a:r>
          <a:r>
            <a:rPr lang="en-US"/>
            <a:t>N 27, </a:t>
          </a:r>
          <a:r>
            <a:rPr lang="ru-RU"/>
            <a:t>ст. 2711; </a:t>
          </a:r>
          <a:r>
            <a:rPr lang="en-US"/>
            <a:t>N 35, </a:t>
          </a:r>
          <a:r>
            <a:rPr lang="ru-RU"/>
            <a:t>ст. 3607; </a:t>
          </a:r>
          <a:r>
            <a:rPr lang="en-US"/>
            <a:t>N 49, </a:t>
          </a:r>
          <a:r>
            <a:rPr lang="ru-RU"/>
            <a:t>ст. 4848; 2005, </a:t>
          </a:r>
          <a:r>
            <a:rPr lang="en-US"/>
            <a:t>N 10, </a:t>
          </a:r>
          <a:r>
            <a:rPr lang="ru-RU"/>
            <a:t>ст. 763; </a:t>
          </a:r>
          <a:r>
            <a:rPr lang="en-US"/>
            <a:t>N 14, </a:t>
          </a:r>
          <a:r>
            <a:rPr lang="ru-RU"/>
            <a:t>ст. 1212; </a:t>
          </a:r>
          <a:r>
            <a:rPr lang="en-US"/>
            <a:t>N 27, </a:t>
          </a:r>
          <a:r>
            <a:rPr lang="ru-RU"/>
            <a:t>ст. 2716; </a:t>
          </a:r>
          <a:r>
            <a:rPr lang="en-US"/>
            <a:t>N 29, </a:t>
          </a:r>
          <a:r>
            <a:rPr lang="ru-RU"/>
            <a:t>ст. 2907; </a:t>
          </a:r>
          <a:r>
            <a:rPr lang="en-US"/>
            <a:t>N 30, </a:t>
          </a:r>
          <a:r>
            <a:rPr lang="ru-RU"/>
            <a:t>ст. 3110, ст. 3111; </a:t>
          </a:r>
          <a:r>
            <a:rPr lang="en-US"/>
            <a:t>N 40, </a:t>
          </a:r>
          <a:r>
            <a:rPr lang="ru-RU"/>
            <a:t>ст. 3987; </a:t>
          </a:r>
          <a:r>
            <a:rPr lang="en-US"/>
            <a:t>N 43, </a:t>
          </a:r>
          <a:r>
            <a:rPr lang="ru-RU"/>
            <a:t>ст. 4349; </a:t>
          </a:r>
          <a:r>
            <a:rPr lang="en-US"/>
            <a:t>N 49, </a:t>
          </a:r>
          <a:r>
            <a:rPr lang="ru-RU"/>
            <a:t>ст. 5127; 2006, </a:t>
          </a:r>
          <a:r>
            <a:rPr lang="en-US"/>
            <a:t>N 1, </a:t>
          </a:r>
          <a:r>
            <a:rPr lang="ru-RU"/>
            <a:t>ст. 10, ст. 22; </a:t>
          </a:r>
          <a:r>
            <a:rPr lang="en-US"/>
            <a:t>N 11, </a:t>
          </a:r>
          <a:r>
            <a:rPr lang="ru-RU"/>
            <a:t>ст. 1148; </a:t>
          </a:r>
          <a:r>
            <a:rPr lang="en-US"/>
            <a:t>N 19, </a:t>
          </a:r>
          <a:r>
            <a:rPr lang="ru-RU"/>
            <a:t>ст. 2062; </a:t>
          </a:r>
          <a:r>
            <a:rPr lang="en-US"/>
            <a:t>N 28, </a:t>
          </a:r>
          <a:r>
            <a:rPr lang="ru-RU"/>
            <a:t>ст. 2974, </a:t>
          </a:r>
          <a:r>
            <a:rPr lang="en-US"/>
            <a:t>N 29, </a:t>
          </a:r>
          <a:r>
            <a:rPr lang="ru-RU"/>
            <a:t>ст. 3121, ст. 3122, ст. 3123; </a:t>
          </a:r>
          <a:r>
            <a:rPr lang="en-US"/>
            <a:t>N 41, </a:t>
          </a:r>
          <a:r>
            <a:rPr lang="ru-RU"/>
            <a:t>ст. 4206; </a:t>
          </a:r>
          <a:r>
            <a:rPr lang="en-US"/>
            <a:t>N 44, </a:t>
          </a:r>
          <a:r>
            <a:rPr lang="ru-RU"/>
            <a:t>ст. 4534; </a:t>
          </a:r>
          <a:r>
            <a:rPr lang="en-US"/>
            <a:t>N 50, </a:t>
          </a:r>
          <a:r>
            <a:rPr lang="ru-RU"/>
            <a:t>ст. 5281; 2007, </a:t>
          </a:r>
          <a:r>
            <a:rPr lang="en-US"/>
            <a:t>N 2, </a:t>
          </a:r>
          <a:r>
            <a:rPr lang="ru-RU"/>
            <a:t>ст. 362; </a:t>
          </a:r>
          <a:r>
            <a:rPr lang="en-US"/>
            <a:t>N 16, </a:t>
          </a:r>
          <a:r>
            <a:rPr lang="ru-RU"/>
            <a:t>ст. 1830; </a:t>
          </a:r>
          <a:r>
            <a:rPr lang="en-US"/>
            <a:t>N 31, </a:t>
          </a:r>
          <a:r>
            <a:rPr lang="ru-RU"/>
            <a:t>ст. 4011; </a:t>
          </a:r>
          <a:r>
            <a:rPr lang="en-US"/>
            <a:t>N 45, </a:t>
          </a:r>
          <a:r>
            <a:rPr lang="ru-RU"/>
            <a:t>ст. 5418; </a:t>
          </a:r>
          <a:r>
            <a:rPr lang="en-US"/>
            <a:t>N 49, </a:t>
          </a:r>
          <a:r>
            <a:rPr lang="ru-RU"/>
            <a:t>ст. 6070, ст. 6074; </a:t>
          </a:r>
          <a:r>
            <a:rPr lang="en-US"/>
            <a:t>N 50, </a:t>
          </a:r>
          <a:r>
            <a:rPr lang="ru-RU"/>
            <a:t>ст. 6241; 2008, </a:t>
          </a:r>
          <a:r>
            <a:rPr lang="en-US"/>
            <a:t>N 30, </a:t>
          </a:r>
          <a:r>
            <a:rPr lang="ru-RU"/>
            <a:t>ст. 3616; </a:t>
          </a:r>
          <a:r>
            <a:rPr lang="en-US"/>
            <a:t>N 49, </a:t>
          </a:r>
          <a:r>
            <a:rPr lang="ru-RU"/>
            <a:t>ст. 5746; </a:t>
          </a:r>
          <a:r>
            <a:rPr lang="en-US"/>
            <a:t>N 52, </a:t>
          </a:r>
          <a:r>
            <a:rPr lang="ru-RU"/>
            <a:t>ст. 6235; 2009, </a:t>
          </a:r>
          <a:r>
            <a:rPr lang="en-US"/>
            <a:t>N 7, </a:t>
          </a:r>
          <a:r>
            <a:rPr lang="ru-RU"/>
            <a:t>ст. 769; </a:t>
          </a:r>
          <a:r>
            <a:rPr lang="en-US"/>
            <a:t>N 18, </a:t>
          </a:r>
          <a:r>
            <a:rPr lang="ru-RU"/>
            <a:t>ст. 2149; </a:t>
          </a:r>
          <a:r>
            <a:rPr lang="en-US"/>
            <a:t>N 23, </a:t>
          </a:r>
          <a:r>
            <a:rPr lang="ru-RU"/>
            <a:t>ст. 2765; </a:t>
          </a:r>
          <a:r>
            <a:rPr lang="en-US"/>
            <a:t>N 26, </a:t>
          </a:r>
          <a:r>
            <a:rPr lang="ru-RU"/>
            <a:t>ст. 3124; </a:t>
          </a:r>
          <a:r>
            <a:rPr lang="en-US"/>
            <a:t>N 48, </a:t>
          </a:r>
          <a:r>
            <a:rPr lang="ru-RU"/>
            <a:t>ст. 5735, ст. 5736; </a:t>
          </a:r>
          <a:r>
            <a:rPr lang="en-US"/>
            <a:t>N 51, </a:t>
          </a:r>
          <a:r>
            <a:rPr lang="ru-RU"/>
            <a:t>ст. 6149; </a:t>
          </a:r>
          <a:r>
            <a:rPr lang="en-US"/>
            <a:t>N 52, </a:t>
          </a:r>
          <a:r>
            <a:rPr lang="ru-RU"/>
            <a:t>ст. 6404; 2010, </a:t>
          </a:r>
          <a:r>
            <a:rPr lang="en-US"/>
            <a:t>N 11, </a:t>
          </a:r>
          <a:r>
            <a:rPr lang="ru-RU"/>
            <a:t>ст. 1167, ст. 1176, ст. 1177; </a:t>
          </a:r>
          <a:r>
            <a:rPr lang="en-US"/>
            <a:t>N 31, </a:t>
          </a:r>
          <a:r>
            <a:rPr lang="ru-RU"/>
            <a:t>ст. 4192; </a:t>
          </a:r>
          <a:r>
            <a:rPr lang="en-US"/>
            <a:t>N 49, </a:t>
          </a:r>
          <a:r>
            <a:rPr lang="ru-RU"/>
            <a:t>ст. 6415; 2011, </a:t>
          </a:r>
          <a:r>
            <a:rPr lang="en-US"/>
            <a:t>N 1, </a:t>
          </a:r>
          <a:r>
            <a:rPr lang="ru-RU"/>
            <a:t>ст. 16; </a:t>
          </a:r>
          <a:r>
            <a:rPr lang="en-US"/>
            <a:t>N 27, </a:t>
          </a:r>
          <a:r>
            <a:rPr lang="ru-RU"/>
            <a:t>ст. 3878; </a:t>
          </a:r>
          <a:r>
            <a:rPr lang="en-US"/>
            <a:t>N 30, </a:t>
          </a:r>
          <a:r>
            <a:rPr lang="ru-RU"/>
            <a:t>ст. 4589; </a:t>
          </a:r>
          <a:r>
            <a:rPr lang="en-US"/>
            <a:t>N 48, </a:t>
          </a:r>
          <a:r>
            <a:rPr lang="ru-RU"/>
            <a:t>ст. 6730; </a:t>
          </a:r>
          <a:r>
            <a:rPr lang="en-US"/>
            <a:t>N 49, </a:t>
          </a:r>
          <a:r>
            <a:rPr lang="ru-RU"/>
            <a:t>ст. 7021, ст. 7053, ст. 7054; </a:t>
          </a:r>
          <a:r>
            <a:rPr lang="en-US"/>
            <a:t>N 50, </a:t>
          </a:r>
          <a:r>
            <a:rPr lang="ru-RU"/>
            <a:t>ст. 7366; 2012, </a:t>
          </a:r>
          <a:r>
            <a:rPr lang="en-US"/>
            <a:t>N 50, </a:t>
          </a:r>
          <a:r>
            <a:rPr lang="ru-RU"/>
            <a:t>ст. 6954; </a:t>
          </a:r>
          <a:r>
            <a:rPr lang="en-US"/>
            <a:t>N 53, </a:t>
          </a:r>
          <a:r>
            <a:rPr lang="ru-RU"/>
            <a:t>ст. 7613; 2013, </a:t>
          </a:r>
          <a:r>
            <a:rPr lang="en-US"/>
            <a:t>N 9, </a:t>
          </a:r>
          <a:r>
            <a:rPr lang="ru-RU"/>
            <a:t>ст. 870; </a:t>
          </a:r>
          <a:r>
            <a:rPr lang="en-US"/>
            <a:t>N 19, </a:t>
          </a:r>
          <a:r>
            <a:rPr lang="ru-RU"/>
            <a:t>ст. 2329; ст. 2331; </a:t>
          </a:r>
          <a:r>
            <a:rPr lang="en-US"/>
            <a:t>N 23, </a:t>
          </a:r>
          <a:r>
            <a:rPr lang="ru-RU"/>
            <a:t>ст. 2869; </a:t>
          </a:r>
          <a:r>
            <a:rPr lang="en-US"/>
            <a:t>N 27, </a:t>
          </a:r>
          <a:r>
            <a:rPr lang="ru-RU"/>
            <a:t>ст. 3462, ст. 3477; </a:t>
          </a:r>
          <a:r>
            <a:rPr lang="en-US"/>
            <a:t>N 48, </a:t>
          </a:r>
          <a:r>
            <a:rPr lang="ru-RU"/>
            <a:t>ст. 6165).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7.14. Практика является обязательным разделом ППССЗ. Она представляет собой вид учебной деятельности, направленной на формирование, закрепление, развитие практических навыков и компетенции в процессе выполнения определенных видов работ, связанных с будущей профессиональной деятельностью. При реализации ППССЗ предусматриваются следующие виды практик: учебная и производственная.</a:t>
          </a:r>
        </a:p>
        <a:p>
          <a:pPr algn="l" rtl="0">
            <a:defRPr sz="1000"/>
          </a:pPr>
          <a:r>
            <a:rPr lang="ru-RU"/>
            <a:t>Производственная практика состоит из двух этапов: практики по профилю специальности и преддипломной практики.</a:t>
          </a:r>
        </a:p>
        <a:p>
          <a:pPr algn="l" rtl="0">
            <a:defRPr sz="1000"/>
          </a:pPr>
          <a:r>
            <a:rPr lang="ru-RU"/>
            <a:t>Учебная практика и производственная практика (по профилю специальности) проводятся образовательной организацией при освоении обучающимися профессиональных компетенций в рамках профессиональных модулей и могут реализовываться как концентрированно в несколько периодов, так и рассредоточенно, чередуясь с теоретическими занятиями в рамках профессиональных модулей.</a:t>
          </a:r>
        </a:p>
        <a:p>
          <a:pPr algn="l" rtl="0">
            <a:defRPr sz="1000"/>
          </a:pPr>
          <a:r>
            <a:rPr lang="ru-RU"/>
            <a:t>Цели и задачи, программы и формы отчетности определяются образовательной организацией по каждому виду практики.</a:t>
          </a:r>
        </a:p>
        <a:p>
          <a:pPr algn="l" rtl="0">
            <a:defRPr sz="1000"/>
          </a:pPr>
          <a:r>
            <a:rPr lang="ru-RU"/>
            <a:t>Производственная практика должна проводиться в организациях, направление деятельности которых соответствует профилю подготовки обучающихся.</a:t>
          </a:r>
        </a:p>
        <a:p>
          <a:pPr algn="l" rtl="0">
            <a:defRPr sz="1000"/>
          </a:pPr>
          <a:r>
            <a:rPr lang="ru-RU"/>
            <a:t>Аттестация по итогам производственной практики проводится с учетом (или на основании) результатов, подтвержденных документами соответствующих организаций.</a:t>
          </a:r>
        </a:p>
        <a:p>
          <a:pPr algn="l" rtl="0">
            <a:defRPr sz="1000"/>
          </a:pPr>
          <a:r>
            <a:rPr lang="ru-RU"/>
            <a:t>7.15. Реализация ППССЗ по специальности должна обеспечиваться педагогическими кадрами, имеющими высшее образование, соответствующее профилю преподаваемой дисциплины (модуля). Опыт деятельности в организациях соответствующей профессиональной сферы является обязательным для преподавателей, отвечающих за освоение обучающимся профессионального учебного цикла. Преподаватели получают дополнительное профессиональное образование по программам повышения квалификации, в том числе в форме стажировки в профильных организациях не реже 1 раза в 3 года.</a:t>
          </a:r>
        </a:p>
        <a:p>
          <a:pPr algn="l" rtl="0">
            <a:defRPr sz="1000"/>
          </a:pPr>
          <a:r>
            <a:rPr lang="ru-RU"/>
            <a:t>7.16. ППССЗ должна обеспечиваться учебно-методической документацией по всем дисциплинам, междисциплинарным курсам и профессиональным модулям ППССЗ.</a:t>
          </a:r>
        </a:p>
        <a:p>
          <a:pPr algn="l" rtl="0">
            <a:defRPr sz="1000"/>
          </a:pPr>
          <a:r>
            <a:rPr lang="ru-RU"/>
            <a:t>Внеаудиторная работа должна сопровождаться методическим обеспечением и обоснованием расчета времени, затрачиваемого на ее выполнение.</a:t>
          </a:r>
        </a:p>
        <a:p>
          <a:pPr algn="l" rtl="0">
            <a:defRPr sz="1000"/>
          </a:pPr>
          <a:r>
            <a:rPr lang="ru-RU"/>
            <a:t>Реализация ППССЗ должна обеспечиваться доступом каждого обучающегося к базам данных и библиотечным фондам, формируемым по полному перечню дисциплин (модулей) ППССЗ. Во время самостоятельной подготовки обучающиеся должны быть обеспечены доступом к сети Интернет.</a:t>
          </a:r>
        </a:p>
        <a:p>
          <a:pPr algn="l" rtl="0">
            <a:defRPr sz="1000"/>
          </a:pPr>
          <a:r>
            <a:rPr lang="ru-RU"/>
            <a:t>Каждый обучающийся должен быть обеспечен не менее чем одним учебным печатным и (или) электронным изданием по каждой дисциплине профессионального учебного цикла и одним учебно-методическим печатным и (или) электронным изданием по каждому междисциплинарному курсу (включая электронные базы периодических изданий).</a:t>
          </a:r>
        </a:p>
        <a:p>
          <a:pPr algn="l" rtl="0">
            <a:defRPr sz="1000"/>
          </a:pPr>
          <a:r>
            <a:rPr lang="ru-RU"/>
            <a:t>Библиотечный фонд должен быть укомплектован печатными и (или) электронными изданиями основной и дополнительной учебной литературы по дисциплинам всех учебных циклов, изданными за последние 5 лет.</a:t>
          </a:r>
        </a:p>
        <a:p>
          <a:pPr algn="l" rtl="0">
            <a:defRPr sz="1000"/>
          </a:pPr>
          <a:r>
            <a:rPr lang="ru-RU"/>
            <a:t>Библиотечный фонд помимо учебной литературы должен включать официальные, справочно-библиографические и периодические издания в расчете 1 - 2 экземпляра на каждых 100 обучающихся.</a:t>
          </a:r>
        </a:p>
        <a:p>
          <a:pPr algn="l" rtl="0">
            <a:defRPr sz="1000"/>
          </a:pPr>
          <a:r>
            <a:rPr lang="ru-RU"/>
            <a:t>Каждому обучающемуся должен быть обеспечен доступ к комплектам библиотечного фонда, состоящим не менее чем из 3 наименований российских журналов.</a:t>
          </a:r>
        </a:p>
        <a:p>
          <a:pPr algn="l" rtl="0">
            <a:defRPr sz="1000"/>
          </a:pPr>
          <a:r>
            <a:rPr lang="ru-RU"/>
            <a:t>Образовательная организация должна предоставить обучающимся возможность оперативного обмена информацией с российскими образовательными организациями, иными организациями и доступ к современным профессиональным базам данных и информационным ресурсам сети Интернет.</a:t>
          </a:r>
        </a:p>
        <a:p>
          <a:pPr algn="l" rtl="0">
            <a:defRPr sz="1000"/>
          </a:pPr>
          <a:r>
            <a:rPr lang="ru-RU"/>
            <a:t>7.17. Прием на обучение по ППССЗ за счет бюджетных ассигнований федерального бюджета, бюджетов субъектов Российской Федерации и местных бюджетов является общедоступным, если иное не предусмотрено частью 4 статьи 68 Федерального закона от 29 декабря 2012 г. </a:t>
          </a:r>
          <a:r>
            <a:rPr lang="en-US"/>
            <a:t>N 273-</a:t>
          </a:r>
          <a:r>
            <a:rPr lang="ru-RU"/>
            <a:t>ФЗ "Об образовании в Российской Федерации" &lt;1&gt;. Финансирование реализации ППССЗ должно осуществляться в объеме не ниже установленных государственных нормативных затрат на оказание государственной услуги в сфере образования для данного уровня.</a:t>
          </a:r>
        </a:p>
        <a:p>
          <a:pPr algn="l" rtl="0">
            <a:defRPr sz="1000"/>
          </a:pPr>
          <a:r>
            <a:rPr lang="ru-RU"/>
            <a:t>--------------------------------</a:t>
          </a:r>
        </a:p>
        <a:p>
          <a:pPr algn="l" rtl="0">
            <a:defRPr sz="1000"/>
          </a:pPr>
          <a:r>
            <a:rPr lang="ru-RU"/>
            <a:t>&lt;1&gt; Собрание законодательства Российской Федерации, 2012, </a:t>
          </a:r>
          <a:r>
            <a:rPr lang="en-US"/>
            <a:t>N 53, </a:t>
          </a:r>
          <a:r>
            <a:rPr lang="ru-RU"/>
            <a:t>ст. 7598; 2013, </a:t>
          </a:r>
          <a:r>
            <a:rPr lang="en-US"/>
            <a:t>N 19, </a:t>
          </a:r>
          <a:r>
            <a:rPr lang="ru-RU"/>
            <a:t>ст. 2326; </a:t>
          </a:r>
          <a:r>
            <a:rPr lang="en-US"/>
            <a:t>N 23, </a:t>
          </a:r>
          <a:r>
            <a:rPr lang="ru-RU"/>
            <a:t>ст. 2878; </a:t>
          </a:r>
          <a:r>
            <a:rPr lang="en-US"/>
            <a:t>N 27, </a:t>
          </a:r>
          <a:r>
            <a:rPr lang="ru-RU"/>
            <a:t>ст. 3462; </a:t>
          </a:r>
          <a:r>
            <a:rPr lang="en-US"/>
            <a:t>N 30, </a:t>
          </a:r>
          <a:r>
            <a:rPr lang="ru-RU"/>
            <a:t>ст. 4036; </a:t>
          </a:r>
          <a:r>
            <a:rPr lang="en-US"/>
            <a:t>N 48, </a:t>
          </a:r>
          <a:r>
            <a:rPr lang="ru-RU"/>
            <a:t>ст. 6165; 2014, </a:t>
          </a:r>
          <a:r>
            <a:rPr lang="en-US"/>
            <a:t>N 6, </a:t>
          </a:r>
          <a:r>
            <a:rPr lang="ru-RU"/>
            <a:t>ст. 562, ст. 566; </a:t>
          </a:r>
          <a:r>
            <a:rPr lang="en-US"/>
            <a:t>N 19, </a:t>
          </a:r>
          <a:r>
            <a:rPr lang="ru-RU"/>
            <a:t>ст. 2289; </a:t>
          </a:r>
          <a:r>
            <a:rPr lang="en-US"/>
            <a:t>N 22, </a:t>
          </a:r>
          <a:r>
            <a:rPr lang="ru-RU"/>
            <a:t>ст. 2769; </a:t>
          </a:r>
          <a:r>
            <a:rPr lang="en-US"/>
            <a:t>N 23, </a:t>
          </a:r>
          <a:r>
            <a:rPr lang="ru-RU"/>
            <a:t>ст. 2933; </a:t>
          </a:r>
          <a:r>
            <a:rPr lang="en-US"/>
            <a:t>N 26, </a:t>
          </a:r>
          <a:r>
            <a:rPr lang="ru-RU"/>
            <a:t>ст. 3388; </a:t>
          </a:r>
          <a:r>
            <a:rPr lang="en-US"/>
            <a:t>N 30, </a:t>
          </a:r>
          <a:r>
            <a:rPr lang="ru-RU"/>
            <a:t>ст. 4263.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7.18. Образовательная организация, реализующая ППССЗ, должна располагать материально-технической базой, обеспечивающей проведение всех видов лабораторных работ и практических занятий, дисциплинарной, междисциплинарной и модульной подготовки, учебной практики, предусмотренных учебным планом образовательной организации. Материально-техническая база должна соответствовать действующим санитарным и противопожарным нормам.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Перечень кабинетов, лабораторий, мастерских</a:t>
          </a:r>
        </a:p>
        <a:p>
          <a:pPr algn="l" rtl="0">
            <a:defRPr sz="1000"/>
          </a:pPr>
          <a:r>
            <a:rPr lang="ru-RU"/>
            <a:t>и других помещений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Кабинеты:</a:t>
          </a:r>
        </a:p>
        <a:p>
          <a:pPr algn="l" rtl="0">
            <a:defRPr sz="1000"/>
          </a:pPr>
          <a:r>
            <a:rPr lang="ru-RU"/>
            <a:t>гуманитарных и социально-экономических дисциплин;</a:t>
          </a:r>
        </a:p>
        <a:p>
          <a:pPr algn="l" rtl="0">
            <a:defRPr sz="1000"/>
          </a:pPr>
          <a:r>
            <a:rPr lang="ru-RU"/>
            <a:t>педагогики и психологии;</a:t>
          </a:r>
        </a:p>
        <a:p>
          <a:pPr algn="l" rtl="0">
            <a:defRPr sz="1000"/>
          </a:pPr>
          <a:r>
            <a:rPr lang="ru-RU"/>
            <a:t>анатомии и физиологии человека;</a:t>
          </a:r>
        </a:p>
        <a:p>
          <a:pPr algn="l" rtl="0">
            <a:defRPr sz="1000"/>
          </a:pPr>
          <a:r>
            <a:rPr lang="ru-RU"/>
            <a:t>иностранного языка;</a:t>
          </a:r>
        </a:p>
        <a:p>
          <a:pPr algn="l" rtl="0">
            <a:defRPr sz="1000"/>
          </a:pPr>
          <a:r>
            <a:rPr lang="ru-RU"/>
            <a:t>безопасности жизнедеятельности;</a:t>
          </a:r>
        </a:p>
        <a:p>
          <a:pPr algn="l" rtl="0">
            <a:defRPr sz="1000"/>
          </a:pPr>
          <a:r>
            <a:rPr lang="ru-RU"/>
            <a:t>теории и истории физической культуры;</a:t>
          </a:r>
        </a:p>
        <a:p>
          <a:pPr algn="l" rtl="0">
            <a:defRPr sz="1000"/>
          </a:pPr>
          <a:r>
            <a:rPr lang="ru-RU"/>
            <a:t>теории и методики избранного вида спорта;</a:t>
          </a:r>
        </a:p>
        <a:p>
          <a:pPr algn="l" rtl="0">
            <a:defRPr sz="1000"/>
          </a:pPr>
          <a:r>
            <a:rPr lang="ru-RU"/>
            <a:t>методического обеспечения организации физкультурно-спортивной деятельности;</a:t>
          </a:r>
        </a:p>
        <a:p>
          <a:pPr algn="l" rtl="0">
            <a:defRPr sz="1000"/>
          </a:pPr>
          <a:r>
            <a:rPr lang="ru-RU"/>
            <a:t>лечебной физической культуры и массажа.</a:t>
          </a:r>
        </a:p>
        <a:p>
          <a:pPr algn="l" rtl="0">
            <a:defRPr sz="1000"/>
          </a:pPr>
          <a:r>
            <a:rPr lang="ru-RU"/>
            <a:t>Лаборатории:</a:t>
          </a:r>
        </a:p>
        <a:p>
          <a:pPr algn="l" rtl="0">
            <a:defRPr sz="1000"/>
          </a:pPr>
          <a:r>
            <a:rPr lang="ru-RU"/>
            <a:t>информатики и информационно-коммуникационных технологий;</a:t>
          </a:r>
        </a:p>
        <a:p>
          <a:pPr algn="l" rtl="0">
            <a:defRPr sz="1000"/>
          </a:pPr>
          <a:r>
            <a:rPr lang="ru-RU"/>
            <a:t>физической и функциональной диагностики.</a:t>
          </a:r>
        </a:p>
        <a:p>
          <a:pPr algn="l" rtl="0">
            <a:defRPr sz="1000"/>
          </a:pPr>
          <a:r>
            <a:rPr lang="ru-RU"/>
            <a:t>Спортивный комплекс:</a:t>
          </a:r>
        </a:p>
        <a:p>
          <a:pPr algn="l" rtl="0">
            <a:defRPr sz="1000"/>
          </a:pPr>
          <a:r>
            <a:rPr lang="ru-RU"/>
            <a:t>универсальный спортивный зал;</a:t>
          </a:r>
        </a:p>
        <a:p>
          <a:pPr algn="l" rtl="0">
            <a:defRPr sz="1000"/>
          </a:pPr>
          <a:r>
            <a:rPr lang="ru-RU"/>
            <a:t>зал ритмики и фитнеса;</a:t>
          </a:r>
        </a:p>
        <a:p>
          <a:pPr algn="l" rtl="0">
            <a:defRPr sz="1000"/>
          </a:pPr>
          <a:r>
            <a:rPr lang="ru-RU"/>
            <a:t>тренажерный зал;</a:t>
          </a:r>
        </a:p>
        <a:p>
          <a:pPr algn="l" rtl="0">
            <a:defRPr sz="1000"/>
          </a:pPr>
          <a:r>
            <a:rPr lang="ru-RU"/>
            <a:t>спортивный зал;</a:t>
          </a:r>
        </a:p>
        <a:p>
          <a:pPr algn="l" rtl="0">
            <a:defRPr sz="1000"/>
          </a:pPr>
          <a:r>
            <a:rPr lang="ru-RU"/>
            <a:t>открытый стадион широкого профиля с элементами полосы препятствий;</a:t>
          </a:r>
        </a:p>
        <a:p>
          <a:pPr algn="l" rtl="0">
            <a:defRPr sz="1000"/>
          </a:pPr>
          <a:r>
            <a:rPr lang="ru-RU"/>
            <a:t>стрелковый тир (в любой модификации, включая электронный) или место для стрельбы.</a:t>
          </a:r>
        </a:p>
        <a:p>
          <a:pPr algn="l" rtl="0">
            <a:defRPr sz="1000"/>
          </a:pPr>
          <a:r>
            <a:rPr lang="ru-RU"/>
            <a:t>Залы:</a:t>
          </a:r>
        </a:p>
        <a:p>
          <a:pPr algn="l" rtl="0">
            <a:defRPr sz="1000"/>
          </a:pPr>
          <a:r>
            <a:rPr lang="ru-RU"/>
            <a:t>библиотека, читальный зал с выходом в сеть Интернет;</a:t>
          </a:r>
        </a:p>
        <a:p>
          <a:pPr algn="l" rtl="0">
            <a:defRPr sz="1000"/>
          </a:pPr>
          <a:r>
            <a:rPr lang="ru-RU"/>
            <a:t>актовый зал.</a:t>
          </a:r>
        </a:p>
        <a:p>
          <a:pPr algn="l" rtl="0">
            <a:defRPr sz="1000"/>
          </a:pPr>
          <a:r>
            <a:rPr lang="ru-RU"/>
            <a:t>Реализация ППССЗ должна обеспечивать:</a:t>
          </a:r>
        </a:p>
        <a:p>
          <a:pPr algn="l" rtl="0">
            <a:defRPr sz="1000"/>
          </a:pPr>
          <a:r>
            <a:rPr lang="ru-RU"/>
            <a:t>выполнение обучающимся практических занятий, включая как обязательный компонент практические задания с использованием персональных компьютеров;</a:t>
          </a:r>
        </a:p>
        <a:p>
          <a:pPr algn="l" rtl="0">
            <a:defRPr sz="1000"/>
          </a:pPr>
          <a:r>
            <a:rPr lang="ru-RU"/>
            <a:t>освоение обучающимся профессиональных модулей в условиях созданной соответствующей образовательной среды в образовательной организацией или в организациях в зависимости от вида деятельности.</a:t>
          </a:r>
        </a:p>
        <a:p>
          <a:pPr algn="l" rtl="0">
            <a:defRPr sz="1000"/>
          </a:pPr>
          <a:r>
            <a:rPr lang="ru-RU"/>
            <a:t>При использовании электронных изданий образовательная организация должна обеспечить каждого обучающегося рабочим местом в компьютерном классе в соответствии с объемом изучаемых дисциплин.</a:t>
          </a:r>
        </a:p>
        <a:p>
          <a:pPr algn="l" rtl="0">
            <a:defRPr sz="1000"/>
          </a:pPr>
          <a:r>
            <a:rPr lang="ru-RU"/>
            <a:t>Образовательная организация должна быть обеспечена необходимым комплектом лицензионного программного обеспечения.</a:t>
          </a:r>
        </a:p>
        <a:p>
          <a:pPr algn="l" rtl="0">
            <a:defRPr sz="1000"/>
          </a:pPr>
          <a:r>
            <a:rPr lang="ru-RU"/>
            <a:t>7.19. Реализация ППССЗ осуществляется образовательной организацией на государственном языке Российской Федерации.</a:t>
          </a:r>
        </a:p>
        <a:p>
          <a:pPr algn="l" rtl="0">
            <a:defRPr sz="1000"/>
          </a:pPr>
          <a:r>
            <a:rPr lang="ru-RU"/>
            <a:t>Реализация ППССЗ образовательной организацией, расположенной на территории республики Российской Федерации, может осуществляться на государственном языке республики Российской Федерации в соответствии с законодательством республик Российской Федерации. Реализация ППССЗ образовательной организацией на государственном языке республики Российской Федерации не должна осуществляться в ущерб государственному языку Российской Федерации.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en-US"/>
            <a:t>VIII. </a:t>
          </a:r>
          <a:r>
            <a:rPr lang="ru-RU"/>
            <a:t>ОЦЕНКА КАЧЕСТВА ОСВОЕНИЯ ПРОГРАММЫ ПОДГОТОВКИ</a:t>
          </a:r>
        </a:p>
        <a:p>
          <a:pPr algn="l" rtl="0">
            <a:defRPr sz="1000"/>
          </a:pPr>
          <a:r>
            <a:rPr lang="ru-RU"/>
            <a:t>СПЕЦИАЛИСТОВ СРЕДНЕГО ЗВЕНА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8.1. Оценка качества освоения ППССЗ должна включать текущий контроль успеваемости, промежуточную и государственную итоговую аттестации обучающихся.</a:t>
          </a:r>
        </a:p>
        <a:p>
          <a:pPr algn="l" rtl="0">
            <a:defRPr sz="1000"/>
          </a:pPr>
          <a:r>
            <a:rPr lang="ru-RU"/>
            <a:t>8.2. Конкретные формы и процедуры текущего контроля успеваемости, промежуточной аттестации по каждой дисциплине и профессиональному модулю разрабатываются образовательной организацией самостоятельно и доводятся до сведения обучающихся в течение первых двух месяцев от начала обучения.</a:t>
          </a:r>
        </a:p>
        <a:p>
          <a:pPr algn="l" rtl="0">
            <a:defRPr sz="1000"/>
          </a:pPr>
          <a:r>
            <a:rPr lang="ru-RU"/>
            <a:t>8.3. Для аттестации обучающихся на соответствие их персональных достижений поэтапным требованиям соответствующей ППССЗ (текущий контроль успеваемости и промежуточная аттестация) создаются фонды оценочных средств, позволяющие оценить умения, знания, практический опыт и освоенные компетенции.</a:t>
          </a:r>
        </a:p>
        <a:p>
          <a:pPr algn="l" rtl="0">
            <a:defRPr sz="1000"/>
          </a:pPr>
          <a:r>
            <a:rPr lang="ru-RU"/>
            <a:t>Фонды оценочных средств для промежуточной аттестации по дисциплинам и междисциплинарным курсам в составе профессиональных модулей разрабатываются и утверждаются образовательной организацией самостоятельно, а для промежуточной аттестации по профессиональным модулям и для государственной итоговой аттестации - разрабатываются и утверждаются образовательной организацией после предварительного положительного заключения работодателей.</a:t>
          </a:r>
        </a:p>
        <a:p>
          <a:pPr algn="l" rtl="0">
            <a:defRPr sz="1000"/>
          </a:pPr>
          <a:r>
            <a:rPr lang="ru-RU"/>
            <a:t>Для промежуточной аттестации обучающихся по дисциплинам (междисциплинарным курсам) кроме преподавателей конкретной дисциплины (междисциплинарного курса) в качестве внешних экспертов должны активно привлекаться преподаватели смежных дисциплин (курсов). Для максимального приближения программ промежуточной аттестации обучающихся по профессиональным модулям к условиям их будущей профессиональной деятельности образовательной организацией в качестве внештатных экспертов должны активно привлекаться работодатели.</a:t>
          </a:r>
        </a:p>
        <a:p>
          <a:pPr algn="l" rtl="0">
            <a:defRPr sz="1000"/>
          </a:pPr>
          <a:r>
            <a:rPr lang="ru-RU"/>
            <a:t>8.4. Оценка качества подготовки обучающихся и выпускников осуществляется в двух основных направлениях:</a:t>
          </a:r>
        </a:p>
        <a:p>
          <a:pPr algn="l" rtl="0">
            <a:defRPr sz="1000"/>
          </a:pPr>
          <a:r>
            <a:rPr lang="ru-RU"/>
            <a:t>оценка уровня освоения дисциплин;</a:t>
          </a:r>
        </a:p>
        <a:p>
          <a:pPr algn="l" rtl="0">
            <a:defRPr sz="1000"/>
          </a:pPr>
          <a:r>
            <a:rPr lang="ru-RU"/>
            <a:t>оценка компетенций обучающихся.</a:t>
          </a:r>
        </a:p>
        <a:p>
          <a:pPr algn="l" rtl="0">
            <a:defRPr sz="1000"/>
          </a:pPr>
          <a:r>
            <a:rPr lang="ru-RU"/>
            <a:t>Для юношей предусматривается оценка результатов освоения основ военной службы.</a:t>
          </a:r>
        </a:p>
        <a:p>
          <a:pPr algn="l" rtl="0">
            <a:defRPr sz="1000"/>
          </a:pPr>
          <a:r>
            <a:rPr lang="ru-RU"/>
            <a:t>8.5. К государственной итоговой аттестации допускается обучающийся, не имеющий академической задолженности и в полном объеме выполнивший учебный план или индивидуальный учебный план, если иное не установлено порядком проведения государственной итоговой аттестации по соответствующим образовательным программам &lt;1&gt;.</a:t>
          </a:r>
        </a:p>
        <a:p>
          <a:pPr algn="l" rtl="0">
            <a:defRPr sz="1000"/>
          </a:pPr>
          <a:r>
            <a:rPr lang="ru-RU"/>
            <a:t>--------------------------------</a:t>
          </a:r>
        </a:p>
        <a:p>
          <a:pPr algn="l" rtl="0">
            <a:defRPr sz="1000"/>
          </a:pPr>
          <a:r>
            <a:rPr lang="ru-RU"/>
            <a:t>&lt;1&gt; Часть 6 статьи 59 Федерального закона от 29 декабря 2012 г. </a:t>
          </a:r>
          <a:r>
            <a:rPr lang="en-US"/>
            <a:t>N 273-</a:t>
          </a:r>
          <a:r>
            <a:rPr lang="ru-RU"/>
            <a:t>ФЗ "Об образовании в Российской Федерации" (Собрание законодательства Российской Федерации, 2012, </a:t>
          </a:r>
          <a:r>
            <a:rPr lang="en-US"/>
            <a:t>N 53, </a:t>
          </a:r>
          <a:r>
            <a:rPr lang="ru-RU"/>
            <a:t>ст. 7598; 2013, </a:t>
          </a:r>
          <a:r>
            <a:rPr lang="en-US"/>
            <a:t>N 19. </a:t>
          </a:r>
          <a:r>
            <a:rPr lang="ru-RU"/>
            <a:t>ст. 2326; </a:t>
          </a:r>
          <a:r>
            <a:rPr lang="en-US"/>
            <a:t>N 23, </a:t>
          </a:r>
          <a:r>
            <a:rPr lang="ru-RU"/>
            <a:t>ст. 2878; </a:t>
          </a:r>
          <a:r>
            <a:rPr lang="en-US"/>
            <a:t>N 27, </a:t>
          </a:r>
          <a:r>
            <a:rPr lang="ru-RU"/>
            <a:t>ст. 3462; </a:t>
          </a:r>
          <a:r>
            <a:rPr lang="en-US"/>
            <a:t>N 30, </a:t>
          </a:r>
          <a:r>
            <a:rPr lang="ru-RU"/>
            <a:t>ст. 4036; </a:t>
          </a:r>
          <a:r>
            <a:rPr lang="en-US"/>
            <a:t>N 48, </a:t>
          </a:r>
          <a:r>
            <a:rPr lang="ru-RU"/>
            <a:t>ст. 6165; 2014, </a:t>
          </a:r>
          <a:r>
            <a:rPr lang="en-US"/>
            <a:t>N 6, </a:t>
          </a:r>
          <a:r>
            <a:rPr lang="ru-RU"/>
            <a:t>ст. 562, ст. 566; </a:t>
          </a:r>
          <a:r>
            <a:rPr lang="en-US"/>
            <a:t>N 19, </a:t>
          </a:r>
          <a:r>
            <a:rPr lang="ru-RU"/>
            <a:t>ст. 2289; </a:t>
          </a:r>
          <a:r>
            <a:rPr lang="en-US"/>
            <a:t>N 22, </a:t>
          </a:r>
          <a:r>
            <a:rPr lang="ru-RU"/>
            <a:t>ст. 2769; </a:t>
          </a:r>
          <a:r>
            <a:rPr lang="en-US"/>
            <a:t>N 23, </a:t>
          </a:r>
          <a:r>
            <a:rPr lang="ru-RU"/>
            <a:t>ст. 2933; </a:t>
          </a:r>
          <a:r>
            <a:rPr lang="en-US"/>
            <a:t>N 26, </a:t>
          </a:r>
          <a:r>
            <a:rPr lang="ru-RU"/>
            <a:t>ст. 3388; </a:t>
          </a:r>
          <a:r>
            <a:rPr lang="en-US"/>
            <a:t>N 30, </a:t>
          </a:r>
          <a:r>
            <a:rPr lang="ru-RU"/>
            <a:t>ст. 4263).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8.6. Государственная итоговая аттестация включает подготовку и защиту выпускной квалификационной работы (дипломная работа, дипломный проект). Обязательное требование - соответствие тематики выпускной квалификационной работы содержанию одного или нескольких профессиональных модулей.</a:t>
          </a:r>
        </a:p>
        <a:p>
          <a:pPr algn="l" rtl="0">
            <a:defRPr sz="1000"/>
          </a:pPr>
          <a:r>
            <a:rPr lang="ru-RU"/>
            <a:t>Государственный экзамен вводится по усмотрению образовательной организации.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0</xdr:row>
      <xdr:rowOff>47625</xdr:rowOff>
    </xdr:from>
    <xdr:to>
      <xdr:col>13</xdr:col>
      <xdr:colOff>200025</xdr:colOff>
      <xdr:row>329</xdr:row>
      <xdr:rowOff>180975</xdr:rowOff>
    </xdr:to>
    <xdr:sp macro="" textlink="">
      <xdr:nvSpPr>
        <xdr:cNvPr id="2" name="TextBox 1"/>
        <xdr:cNvSpPr txBox="1"/>
      </xdr:nvSpPr>
      <xdr:spPr>
        <a:xfrm>
          <a:off x="19051" y="47625"/>
          <a:ext cx="8105774" cy="62807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70C0"/>
              </a:solidFill>
              <a:effectLst/>
              <a:latin typeface="Times New Roman"/>
              <a:ea typeface="Calibri"/>
            </a:rPr>
            <a:t>Пояснительная записка к рабочему учебному плану</a:t>
          </a:r>
          <a:endParaRPr lang="ru-RU" sz="1200">
            <a:effectLst/>
            <a:latin typeface="Times New Roman"/>
            <a:ea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70C0"/>
              </a:solidFill>
              <a:effectLst/>
              <a:latin typeface="Times New Roman"/>
              <a:ea typeface="Calibri"/>
            </a:rPr>
            <a:t>ГБПОУ  МО "Училище (техникум) олимпийского резерва  №2"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70C0"/>
              </a:solidFill>
              <a:effectLst/>
              <a:latin typeface="Times New Roman"/>
              <a:ea typeface="Calibri"/>
            </a:rPr>
            <a:t>по специальности  49.02.01– «Физическая культура»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 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Настоящий учебный план программы подготовки специалистов среднего звена в ГБПОУ МО "Училище (техникум) олимпийского резерва№2" составлен в на основании следующих документов: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Федерального государственного образовательного стандарта среднего профессионального образования (далее ФГОС СПО) по специальности 49.02.01 Физическая культура, утвержден приказом Министерства образования и науки РФ 11.08.2014 г. № 976 (зарегистрировано в Минюсте 25 августа 2014г. № 33826);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Федеральным государственным образовательным стандартом среднего общего образования, утвержденным приказом Министерства образования и науки Российской Федерации от 17 мая 2012 года № 413 (зарегистрировано в Минюсте России 7 июня 2012г. № 24480);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Приказа Министерства образования и науки РФ «Об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образования» от 14.06.2013 № 464 (с изменениями в соответствии с приказами Минобрнауки РФ от 22.01.2014 №31, от 15.12.2014 № 1580);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Положения о практике обучающихся,  осваивающих основные  профессиональные образовательные программы среднего профессионального образования, утверждённого приказом Министерства образования и науки РФ от 18.04.2013г № 291;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Рекомендациями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учётом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 (письмо Минобрнауки РФ от 17.03.2015 № 06-259;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-  </a:t>
          </a: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Порядком проведения государственной итоговой аттестации по образовательным программам среднего профессионального образования, утвержден приказом Минобрнауки РФ от 16.08.2013 № 968 ( с изменениями в соответствии с приказом Минобрнауки от 31.01.2014 № 74);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+mn-ea"/>
            </a:rPr>
            <a:t> - Приказом Министерства спорта РФ "Об утверждении особенностей организации и осуществления образовательной, тренировочной и методической деятельности в области физической культуры и спорта" от 27 декабря 2013 г. </a:t>
          </a:r>
          <a:r>
            <a:rPr lang="en-US" sz="1200">
              <a:solidFill>
                <a:srgbClr val="000000"/>
              </a:solidFill>
              <a:effectLst/>
              <a:latin typeface="Times New Roman"/>
              <a:ea typeface="+mn-ea"/>
            </a:rPr>
            <a:t>N </a:t>
          </a:r>
          <a:r>
            <a:rPr lang="ru-RU" sz="1200">
              <a:solidFill>
                <a:srgbClr val="000000"/>
              </a:solidFill>
              <a:effectLst/>
              <a:latin typeface="Times New Roman"/>
              <a:ea typeface="+mn-ea"/>
            </a:rPr>
            <a:t>1125;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+mn-ea"/>
            </a:rPr>
            <a:t>- Приказом Минобрнауки РФ "Об утверждении перечня профессий и специальностей среднего профессионального образования" от 29.10.2013г. №1159 (с изменениями в соответствии с приказом Минобрнауки РФ от 14.05.2014г. № 518)</a:t>
          </a:r>
          <a:br>
            <a:rPr lang="ru-RU" sz="1200">
              <a:solidFill>
                <a:srgbClr val="000000"/>
              </a:solidFill>
              <a:effectLst/>
              <a:latin typeface="Times New Roman"/>
              <a:ea typeface="+mn-ea"/>
            </a:rPr>
          </a:b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Устава ГБОУ МО "Училище (техникум) олимпийского резерва №2".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       </a:t>
          </a: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Квалификационная характеристика выпускника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По окончании обучения выпускнику присваивается квалификация </a:t>
          </a:r>
          <a:r>
            <a:rPr lang="ru-RU" sz="1200" b="1">
              <a:solidFill>
                <a:srgbClr val="0070C0"/>
              </a:solidFill>
              <a:effectLst/>
              <a:latin typeface="Times New Roman"/>
              <a:ea typeface="Calibri"/>
            </a:rPr>
            <a:t>«Педагог по физической культуре и спорту»</a:t>
          </a: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Область профессиональной деятельности выпускников: организация и руководство тренировочной и соревновательной деятельностью спортсменов в избранном виде спорта и физкультурно-спортивной деятельностью различных возрастных групп населения, в образовательных учреждениях, физкультурно-спортивных организациях, по месту жительства, в учреждениях (организациях) отдыха, оздоровительных учреждениях (организациях).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Объектами профессиональной деятельности выпускников являются: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задачи, содержание, методы, средства, формы организации учебно-тренировочного процесса и руководства соревновательной деятельностью занимающихся избранным видом спорта;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процесс спортивной подготовки и руководства соревновательной деятельностью занимающихся избранным видом спорта;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задачи, содержание, методы, средства, формы организации физкультурно-спортивной деятельности различных возрастных групп населения;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процесс организации физкультурно-спортивной деятельности различных возрастных групп населения;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задачи, содержание, методы, средства, формы организации и процесс взаимодействия с коллегами и социальными партнерами (местными органами самоуправления, учреждениями/организациями социальной сферы, родителями (лицами, их заменяющими)) по вопросам организации тренировочной и соревновательной деятельности спортсменов в избранном виде спорта и физкультурно-спортивной деятельности различных возрастных групп населения;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документационное обеспечение учебно-тренировочного процесса и соревновательной деятельности спортсменов, организации физкультурно-спортивной деятельности различных возрастных групп населения.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Педагог по физической культуре и спорту готовится к следующим видам деятельности: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  - организация и проведение учебно-тренировочных занятий и руководство соревновательной деятельностью спортсменов;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  - организация физкультурно-спортивной деятельности различных возрастных групп населения;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  - методическое обеспечение организации физкультурной и спортивной деятельности.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100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100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Реализация среднего общего образования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 Программа среднего общего образования реализуется на 1 курсе и предусматривает 52 недели (в том числе 39 недель теоретического обучения, 2 недели экзаменационных сессий и 11 недель каникул). 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Объем обязательной аудиторной нагрузки на студентов, обучающихся на базе основного общего образования, составляет 1404 часа. За основу принят естественнонаучный профиль. Учебные дисциплины базового уровня представлены полностью. В качестве профильных дисциплин: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информатика		- 100 часов;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химия		- 108 часов;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биология		- 72 часа.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Дополнительная учебная дисциплина, предлагаемая учебной организацией: "Профессиональная этика в педагогической деятельности" в объеме 39 часов.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Учебный план предусматривает изучение на 1 курсе 15 дисциплин. Итоговый экзамен предусмотрен по 6 дисциплинам: "Русский язык и литература. Русский язык», «Русский язык и литература. Литература»" "Математика: алгебра, начала математического анализа, геометрия", "История", "Обществознание", "Биология". Предусмотрено выполнение обучающимися индивидуального проекта по дисциплине "Биология".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50000"/>
            </a:lnSpc>
            <a:spcAft>
              <a:spcPts val="0"/>
            </a:spcAft>
          </a:pPr>
          <a:r>
            <a:rPr lang="ru-RU" sz="1200" kern="1800">
              <a:solidFill>
                <a:srgbClr val="000000"/>
              </a:solidFill>
              <a:effectLst/>
              <a:latin typeface="Times New Roman"/>
              <a:ea typeface="Times New Roman"/>
              <a:cs typeface="+mn-cs"/>
            </a:rPr>
            <a:t> 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Реализация ФГОС СПО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200">
              <a:effectLst/>
              <a:latin typeface="Times New Roman"/>
              <a:ea typeface="Times New Roman"/>
            </a:rPr>
            <a:t> </a:t>
          </a: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Количество учебных недель составляет 147 недель, что соответствует требованиям ФГОС СПО. Число недель каникулярного времени составляет 23 недели (в том числе не менее двух недель в зимний период). Расчетное начало учебного года – 1 сентября. Продолжительность учебной недели - 6 дней. Обязательная учебная нагрузка в течение недели составляет 36 часов, максимальная-54 часа. Продолжительность  занятия 45 минут с 5-ти минутным перерывом между занятиями  и 10-ти минутным перерывом между парами.  Между 2-ой и 3-ей парами предусмотрен перерыв длительностью 40мин.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Программа подготовки специалистов среднего звена предусматривает изучение следующих учебных циклов: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   -общего гуманитарного и социально-экономического;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   -математического и общего естественнонаучного; 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   -профессионального;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и разделов: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   - учебная практика;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   - производственная практика (по профилю специальности);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   - производственная практика (преддипломная);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   - промежуточная аттестация;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   - государственная (итоговая) аттестация (подготовка и защита выпускной квалификационной работы).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 Обязательная часть программы подготовки специалистов среднего звена по циклам составляет около 70 процентов от общего объема времени, отведенного на их освоение. Вариативная часть составляет  около 30 процентов и дает возможность расширения и углубления подготовки, определяемой содержанием обязательной части, получения дополнительных компетенций, умений и знаний, необходимых для обеспечения конкурентоспособности выпускника в соответствии с запросами регионального рынка труда и возможностями продолжения образования.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Обязательная часть общего гуманитарного и социально-экономического цикла ППССЗ предусматривает изучение следующих обязательных дисциплин: 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основы философии;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история;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психология общения;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иностранный язык;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объем нагрузки по дисциплине "Физическая культура" использован на увеличение объема часов  МДК.01.01. Избранный вид спорта с методикой тренировки и руководства соревновательной деятельностью спортсменов в соответствии с рекомендациями ФГОС СПО.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Вариативная часть в рамках  общего гуманитарного и социально-экономического учебного цикла ППССЗ распределена следующим образом: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- 5 часов  на увеличение объёма времени, отведенного на изучение дисциплины "Основы философии";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- 7 часов на увеличение объема времени, отведенного на изучение дисциплины "История";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- 55 часов на изучение дисциплины "Русский язык и культура речи";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- 44 часа на изучение дисциплины "Культурология";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- 44 часов на изучение дисциплины  "Социальная психология" 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Обязательная часть математического и общего естественнонаучного учебного цикла ППССЗ предусматривает изучение следующих обязательных дисциплин: 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математика;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информатика и информационно-коммуникационные  технологии в профессиональной деятельности.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Вариативная часть, направленная на увеличение объема времени естественнонаучного цикла ППССЗ, не предусмотрена.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 Обязательная часть профессионального учебного  цикла ППССЗ предусматривает изучение общепрофессиональных дисциплин и профессиональных модулей. Обязательные дисциплины: 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- анатомия;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- физиология с основами биохимии;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- гигиенические основы физической культуры и спорта;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- основы врачебного контроля;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- педагогика;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- психология;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- теория и история физической культуры и спорта;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- правовое   обеспечение профессиональной деятельности;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- основы биомеханики;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- безопасность жизнедеятельности.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 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Объем часов на дисциплину "Безопасность жизнедеятельности" составляет 68 часов, из них на освоение основ военной службы - 48 часов. Для подгрупп девушек часть учебного времени дисциплины "Безопасность жизнедеятельности" (48 часов), отведенного на изучение основ военной службы, отводится  на освоение основ медицинских знаний.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Вариативная часть ППССЗ в объеме 241 час распределена 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на увеличение объема времени, отведенного на изучение обязательных дисциплин общепрофессионального учебного цикла: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- 24ч. на изучение дисциплины "Анатомия";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- 22ч. на изучение дисциплины "Физиология с основами биохимии";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- 9ч. на изучение дисциплины "Основы врачебного контроля";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- 6 ч. на изучение дисциплины " Педагогика";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- 22 ч. на изучение дисциплины " Психология";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- 30 ч. на изучение дисциплины "Теория и история ФК и С";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- 9 ч. на изучение дисциплины "Правовое обеспечение профессиональной деятельности";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на освоение вариативных дисциплин общепрофессионального учебного цикла: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- 36ч. изучение дисциплины "Менеджмент физической культуры и спорта";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- 39ч. на изучение дисциплины "Валеология";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- 44ч. на изучение дисциплины  " Спортивная медицина";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Профессиональный цикл состоит из следующих профессиональных модулей и междисциплинарных курсов:</a:t>
          </a: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Организация и проведение учебно-тренировочных занятий и руководство соревновательной деятельностью спортсменов в избранном виде спорта.</a:t>
          </a: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Избранный вид спорта с методикой тренировки и руководства соревновательной деятельностью спортсменов(в том числе : Теория, методика и история избранного вида спорта; спортивный отбор; Основы эргогенических средств в спорте. Антидопинг; Спортивное совершенствование в избранном виде спорта, Основы спортивной тренировки)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Организация физкультурно-спортивной деятельности различных возрастных групп населения.</a:t>
          </a: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 - Базовые и новые виды физкультурно-спортивной деятельности с методикой оздоровительной тренировки (в том числе 12 видов спорта: подвижные игры, гимнастика, футбол, софтбол, гандбол, баскетбол, волейбол, лыжный спорт, плавание, теннис, фитнес-технологии, легкая атлетика)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Организация физкультурно-спортивной работы;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Лечебная физическая культура и массаж;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</a:t>
          </a: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Методическое обеспечение организации физкультурной и спортивной деятельности.</a:t>
          </a: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 - Теоретические и прикладные аспекты методической работы педагога по ФКиС (в том числе:  Основы проектно-исследовательской деятельности в области образования, физической культуры и спорта; Комплексный контроль в подготовке спортсменов; Методическое обеспечение и технология физкультурно-спортивной деятельности;  Технология управления спортивной подготовкой).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Вариативная часть в объеме 612 часов использована на увеличение обязательной части профессиональных модулей, в том числе: 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- 516 ч. на изучение МДК 01.01;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- 40 ч. на изучение МДК 02.01;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- 18 ч. на изучение МДК  02.02;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- 4  ч. на изучение МДК 02.03;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- 34 ч. на изучение МДК 03.01.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Практикоориентированность учебного плана составляет 57, 95%, что является нормой для образовательных учреждений  СПО с углубленной подготовкой</a:t>
          </a: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. 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Курсовая работа.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Выполнение курсовой работы предусмотрено как вид учебной работы по дисциплине ОП.07. Теория и история физической культуры и спорта и реализуется в пределах времени, отведенного на ее изучение в объеме 12 часов на группу. Защита курсовой работы проходит в 4 семестре.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>
            <a:lnSpc>
              <a:spcPct val="115000"/>
            </a:lnSpc>
            <a:spcAft>
              <a:spcPts val="0"/>
            </a:spcAft>
          </a:pPr>
          <a:endParaRPr lang="ru-RU" sz="1200" b="1">
            <a:solidFill>
              <a:srgbClr val="000000"/>
            </a:solidFill>
            <a:effectLst/>
            <a:latin typeface="Times New Roman"/>
            <a:ea typeface="Calibri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Формы проведения консультаций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Консультации для обучающихся по очной форме обучения предусматриваются из расчета 4 часа на одного обучающегося на каждый учебный год. Формы проведения консультаций - групповые, индивидуальные, письменные, устные.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Прохождение практики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Практика является обязательным разделом ППССЗ. Она представляет собой вид учебных занятий, обеспечивающих практико-ориентированную подготовку обучающихся. При реализации ППССЗ предусматриваются следующие виды практик: учебная , производственная (по профилю специальности), производственная (преддипломная). Все виды практик проводятся на базах общеобразовательных школ и  специализированных детско-юношеских спортивных школ на основании заключенных договоров. Цели и задачи, программы и формы отчетности определяются Положением о практике по каждому виду.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Учебная практика проводится  концентрированно при освоении студентами профессиональных компетенций в рамках двух профессиональных модулей </a:t>
          </a: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Организация физкультурно-спортивной деятельности различных возрастных групп населения, Организация и проведение учебно-тренировочных занятий и руководство соревновательной деятельностью спортсменов избранном виде спорта. </a:t>
          </a: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Производственная практика (по профилю специальности) проводятся и реализуется концентрированно после завершения изучения всех междисциплинарных курсов, входящих в профессиональные модули.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Аттестация по итогам прохождения практики проводится на основании результатов, подтвержденных документами соответствующих организаций. 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Организация контроля качества обучения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Оценка качества освоения программы подготовки специалистов среднего звена включает текущий контроль знаний, промежуточную и государственную (итоговую) аттестацию обучающихся.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Конкретные формы и процедуры текущего контроля знаний, промежуточной аттестации по каждой дисциплине и профессиональному модулю доводятся до сведения обучающихся в течение первых двух месяцев от начала обучения. Промежуточная аттестация ф форме зачетов, дифференцированных зачетов проводится за счет часов, отведенных на изучение дисциплины, междисциплинарного курса. 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Для аттестации обучающихся на соответствие их персональных достижений поэтапным требованиям соответствующей ППССЗ (текущая и промежуточная аттестация) создаются фонды оценочных средств, позволяющие оценить знания, умения и освоенные компетенции. Фонды оценочных средств для промежуточной аттестации разрабатываются и утверждаются директором.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Оценка качества подготовки обучающихся и выпускников осуществляется в двух основных направлениях: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оценка уровня освоения дисциплин;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оценка компетенций обучающихся.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Для юношей предусматривается оценка результатов освоения основ военной службы.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При освоении программ профессиональных модулей в последнем семестре изучения формой итоговой аттестации по модулю  является экзамен (квалификационный), который представляет собой форму независимой оценки результатов обучения с участием работодателей;  Экзамен (квалификационный) проверяет готовность обучающегося к выполнению указанного вида профессиональной деятельности и сформированность у него компетенций, определенных в разделе «Требования к результатам освоения ППССЗ» ФГОС СПО.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Условием допуска к экзамену (квалификационному) является успешное освоение обучающимися всех элементов программы профессионального модуля: теоретической части модуля (МДК) и практик. 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Государственная итоговая аттестация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Итоговой формой аттестации является защита выпускной квалификационной работы. Обязательное требование - соответствие тематики выпускной квалификационной работы содержанию одного или нескольких профессиональных модулей.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Требования к содержанию, объему и структуре выпускной квалификационной работе определяются Положением о выпускной квалификационной работе студентов.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Необходимым условием допуска к государственной итоговой аттестации является отсутствие академической задолженности, а также документы, подтверждающие освоение в полном объеме учебного плана.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Перечень учебных кабинетов и залов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Кабинет гуманитарных и социально-экономических дисциплин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Кабинет педагогики и психологии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Кабинет анатомии и физиологии человека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Кабинет иностранного языка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Кабинет безопасности жизнедеятельности, оснащенный электронным стрелковым тиром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Кабинет теории и истории физической культуры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Кабинет теории и методики избранного вида спорта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Кабинет методического обеспечения организации физкультурно-спортивной деятельности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Кабинет лечебной физической культуры и массажа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Лаборатория информатики и информационно-коммуникационных технологий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Лаборатория физической и функциональной диагностики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Универсальные спортивные залы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Зал ритмики и фитнеса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Тренажерный зал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Спортивный зал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Открытый стадион широкого профиля с элементами полосы препятствий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Библиотека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Читальный зал с выходом в сеть Интернет.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Перечень отделений по избранным видам спорта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В рамках модуля ПМ.01 Организация и проведение учебно-тренировочных занятий и руководство соревновательной деятельностью спортсменов в избранном виде спорта" обучение ведется в подгруппах по избранному виду спорта, а именно: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         - гандбол;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         - софтбол;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         - футбол;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         - фехтование;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         - легкая атлетика;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         -спортивная акробатика;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         - спортивная гимнастика;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         - дзюдо;</a:t>
          </a:r>
          <a:r>
            <a:rPr lang="ru-RU" sz="1200" i="1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 i="1">
              <a:solidFill>
                <a:srgbClr val="000000"/>
              </a:solidFill>
              <a:effectLst/>
              <a:latin typeface="Times New Roman"/>
              <a:ea typeface="Calibri"/>
            </a:rPr>
            <a:t>          </a:t>
          </a: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спортивная борьба;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         - волейбол 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 i="1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 b="1" i="1">
              <a:solidFill>
                <a:srgbClr val="000000"/>
              </a:solidFill>
              <a:effectLst/>
              <a:latin typeface="Times New Roman"/>
              <a:ea typeface="Calibri"/>
            </a:rPr>
            <a:t>                    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 b="1" i="1">
              <a:solidFill>
                <a:srgbClr val="000000"/>
              </a:solidFill>
              <a:effectLst/>
              <a:latin typeface="Times New Roman"/>
              <a:ea typeface="Calibri"/>
            </a:rPr>
            <a:t>Заместитель директора по учебной работе           		         М.В.Сергеева</a:t>
          </a: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>
            <a:lnSpc>
              <a:spcPct val="115000"/>
            </a:lnSpc>
            <a:spcAft>
              <a:spcPts val="1000"/>
            </a:spcAft>
          </a:pPr>
          <a:r>
            <a:rPr lang="ru-RU" sz="1200">
              <a:effectLst/>
              <a:latin typeface="+mn-lt"/>
              <a:ea typeface="Calibri"/>
              <a:cs typeface="Times New Roman"/>
            </a:rPr>
            <a:t> </a:t>
          </a: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 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142875</xdr:rowOff>
    </xdr:from>
    <xdr:to>
      <xdr:col>28</xdr:col>
      <xdr:colOff>247650</xdr:colOff>
      <xdr:row>82</xdr:row>
      <xdr:rowOff>47625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047875"/>
          <a:ext cx="17138650" cy="13620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254000</xdr:colOff>
      <xdr:row>20</xdr:row>
      <xdr:rowOff>33026</xdr:rowOff>
    </xdr:to>
    <xdr:pic>
      <xdr:nvPicPr>
        <xdr:cNvPr id="3" name="Рисунок 2" descr="Печать на учебный график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080000" cy="38430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4:CJ181"/>
  <sheetViews>
    <sheetView topLeftCell="A49" zoomScale="60" zoomScaleNormal="60" workbookViewId="0">
      <selection activeCell="AU138" sqref="AU138:AZ138"/>
    </sheetView>
  </sheetViews>
  <sheetFormatPr defaultRowHeight="15"/>
  <cols>
    <col min="1" max="3" width="2.7109375" style="210" customWidth="1"/>
    <col min="4" max="4" width="13.7109375" style="210" customWidth="1"/>
    <col min="5" max="79" width="3.42578125" style="210" customWidth="1"/>
    <col min="80" max="80" width="3.28515625" style="210" customWidth="1"/>
    <col min="81" max="81" width="5.28515625" style="210" customWidth="1"/>
    <col min="82" max="85" width="5.7109375" style="210" customWidth="1"/>
    <col min="86" max="16384" width="9.140625" style="210"/>
  </cols>
  <sheetData>
    <row r="4" spans="3:86"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09"/>
      <c r="BK4" s="209"/>
      <c r="BL4" s="209"/>
      <c r="BM4" s="209"/>
      <c r="BN4" s="209"/>
      <c r="BO4" s="209"/>
      <c r="BP4" s="209"/>
      <c r="BQ4" s="209"/>
      <c r="BR4" s="209"/>
      <c r="BS4" s="209"/>
      <c r="BT4" s="209"/>
      <c r="BU4" s="209"/>
      <c r="BV4" s="209"/>
      <c r="BW4" s="209"/>
      <c r="BX4" s="209"/>
      <c r="BY4" s="209"/>
      <c r="BZ4" s="209"/>
      <c r="CA4" s="209"/>
      <c r="CB4" s="209"/>
      <c r="CC4" s="209"/>
      <c r="CD4" s="209"/>
      <c r="CE4" s="209"/>
      <c r="CF4" s="209"/>
      <c r="CG4" s="209"/>
      <c r="CH4" s="209"/>
    </row>
    <row r="5" spans="3:86">
      <c r="C5" s="211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831" t="s">
        <v>430</v>
      </c>
      <c r="AX5" s="831"/>
      <c r="AY5" s="831"/>
      <c r="AZ5" s="831"/>
      <c r="BA5" s="831"/>
      <c r="BB5" s="831"/>
      <c r="BC5" s="831"/>
      <c r="BD5" s="831"/>
      <c r="BE5" s="831"/>
      <c r="BF5" s="831"/>
      <c r="BG5" s="831"/>
      <c r="BH5" s="831"/>
      <c r="BI5" s="831"/>
      <c r="BJ5" s="831"/>
      <c r="BK5" s="831"/>
      <c r="BL5" s="831"/>
      <c r="BM5" s="831"/>
      <c r="BN5" s="831"/>
      <c r="BO5" s="831"/>
      <c r="BP5" s="831"/>
      <c r="BQ5" s="831"/>
      <c r="BR5" s="831"/>
      <c r="BS5" s="831"/>
      <c r="BT5" s="831"/>
      <c r="BU5" s="831"/>
      <c r="BV5" s="831"/>
      <c r="BW5" s="831"/>
      <c r="BX5" s="831"/>
      <c r="BY5" s="831"/>
      <c r="BZ5" s="831"/>
      <c r="CA5" s="211"/>
      <c r="CB5" s="211"/>
      <c r="CC5" s="211"/>
      <c r="CD5" s="211"/>
      <c r="CE5" s="211"/>
      <c r="CF5" s="211"/>
      <c r="CG5" s="211"/>
      <c r="CH5" s="209"/>
    </row>
    <row r="6" spans="3:86">
      <c r="C6" s="211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1"/>
      <c r="BM6" s="211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211"/>
      <c r="CC6" s="211"/>
      <c r="CD6" s="211"/>
      <c r="CE6" s="211"/>
      <c r="CF6" s="211"/>
      <c r="CG6" s="211"/>
      <c r="CH6" s="209"/>
    </row>
    <row r="7" spans="3:86" ht="23.25">
      <c r="C7" s="211"/>
      <c r="D7" s="213"/>
      <c r="E7" s="1461" t="s">
        <v>0</v>
      </c>
      <c r="F7" s="1461"/>
      <c r="G7" s="1461"/>
      <c r="H7" s="1461"/>
      <c r="I7" s="1461"/>
      <c r="J7" s="1461"/>
      <c r="K7" s="1461"/>
      <c r="L7" s="1461"/>
      <c r="M7" s="1461"/>
      <c r="N7" s="1461"/>
      <c r="O7" s="1461"/>
      <c r="P7" s="1461"/>
      <c r="Q7" s="213"/>
      <c r="R7" s="213"/>
      <c r="S7" s="213"/>
      <c r="T7" s="213"/>
      <c r="U7" s="213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1"/>
      <c r="BM7" s="211"/>
      <c r="BN7" s="211"/>
      <c r="BO7" s="211"/>
      <c r="BP7" s="211"/>
      <c r="BQ7" s="211"/>
      <c r="BR7" s="211"/>
      <c r="BS7" s="211"/>
      <c r="BT7" s="211"/>
      <c r="BU7" s="211"/>
      <c r="BV7" s="211"/>
      <c r="BW7" s="211"/>
      <c r="BX7" s="211"/>
      <c r="BY7" s="211"/>
      <c r="BZ7" s="211"/>
      <c r="CA7" s="211"/>
      <c r="CB7" s="211"/>
      <c r="CC7" s="211"/>
      <c r="CD7" s="211"/>
      <c r="CE7" s="211"/>
      <c r="CF7" s="211"/>
      <c r="CG7" s="211"/>
      <c r="CH7" s="209"/>
    </row>
    <row r="8" spans="3:86" ht="23.25">
      <c r="C8" s="211"/>
      <c r="D8" s="1462" t="s">
        <v>458</v>
      </c>
      <c r="E8" s="1462"/>
      <c r="F8" s="1462"/>
      <c r="G8" s="1462"/>
      <c r="H8" s="1462"/>
      <c r="I8" s="1462"/>
      <c r="J8" s="1462"/>
      <c r="K8" s="1462"/>
      <c r="L8" s="1462"/>
      <c r="M8" s="1462"/>
      <c r="N8" s="1462"/>
      <c r="O8" s="1462"/>
      <c r="P8" s="1462"/>
      <c r="Q8" s="1462"/>
      <c r="R8" s="1462"/>
      <c r="S8" s="1462"/>
      <c r="T8" s="1462"/>
      <c r="U8" s="1462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211"/>
      <c r="BK8" s="211"/>
      <c r="BL8" s="211"/>
      <c r="BM8" s="211"/>
      <c r="BN8" s="211"/>
      <c r="BO8" s="211"/>
      <c r="BP8" s="211"/>
      <c r="BQ8" s="211"/>
      <c r="BR8" s="211"/>
      <c r="BS8" s="211"/>
      <c r="BT8" s="211"/>
      <c r="BU8" s="211"/>
      <c r="BV8" s="211"/>
      <c r="BW8" s="211"/>
      <c r="BX8" s="211"/>
      <c r="BY8" s="211"/>
      <c r="BZ8" s="211"/>
      <c r="CA8" s="211"/>
      <c r="CB8" s="211"/>
      <c r="CC8" s="211"/>
      <c r="CD8" s="211"/>
      <c r="CE8" s="211"/>
      <c r="CF8" s="211"/>
      <c r="CG8" s="211"/>
      <c r="CH8" s="209"/>
    </row>
    <row r="9" spans="3:86" ht="42" customHeight="1">
      <c r="C9" s="211"/>
      <c r="D9" s="1462" t="s">
        <v>2</v>
      </c>
      <c r="E9" s="1462"/>
      <c r="F9" s="1462"/>
      <c r="G9" s="1462"/>
      <c r="H9" s="1462"/>
      <c r="I9" s="1462"/>
      <c r="J9" s="1462"/>
      <c r="K9" s="1462"/>
      <c r="L9" s="1462"/>
      <c r="M9" s="1462"/>
      <c r="N9" s="1462"/>
      <c r="O9" s="1462"/>
      <c r="P9" s="1462"/>
      <c r="Q9" s="1462"/>
      <c r="R9" s="1462"/>
      <c r="S9" s="1462"/>
      <c r="T9" s="1462"/>
      <c r="U9" s="1462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1"/>
      <c r="BR9" s="211"/>
      <c r="BS9" s="211"/>
      <c r="BT9" s="211"/>
      <c r="BU9" s="211"/>
      <c r="BV9" s="211"/>
      <c r="BW9" s="211"/>
      <c r="BX9" s="211"/>
      <c r="BY9" s="211"/>
      <c r="BZ9" s="211"/>
      <c r="CA9" s="211"/>
      <c r="CB9" s="211"/>
      <c r="CC9" s="211"/>
      <c r="CD9" s="211"/>
      <c r="CE9" s="211"/>
      <c r="CF9" s="211"/>
      <c r="CG9" s="211"/>
      <c r="CH9" s="209"/>
    </row>
    <row r="10" spans="3:86" ht="23.25">
      <c r="C10" s="211"/>
      <c r="D10" s="1463"/>
      <c r="E10" s="1463"/>
      <c r="F10" s="1463"/>
      <c r="G10" s="1463"/>
      <c r="H10" s="1463"/>
      <c r="I10" s="1463"/>
      <c r="J10" s="1463"/>
      <c r="K10" s="1463"/>
      <c r="L10" s="1463"/>
      <c r="M10" s="1463"/>
      <c r="N10" s="1463"/>
      <c r="O10" s="1463"/>
      <c r="P10" s="1463"/>
      <c r="Q10" s="1463"/>
      <c r="R10" s="1463"/>
      <c r="S10" s="1463"/>
      <c r="T10" s="1463"/>
      <c r="U10" s="1463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  <c r="BR10" s="211"/>
      <c r="BS10" s="211"/>
      <c r="BT10" s="211"/>
      <c r="BU10" s="211"/>
      <c r="BV10" s="211"/>
      <c r="BW10" s="211"/>
      <c r="BX10" s="211"/>
      <c r="BY10" s="211"/>
      <c r="BZ10" s="211"/>
      <c r="CA10" s="211"/>
      <c r="CB10" s="211"/>
      <c r="CC10" s="211"/>
      <c r="CD10" s="211"/>
      <c r="CE10" s="211"/>
      <c r="CF10" s="211"/>
      <c r="CG10" s="211"/>
      <c r="CH10" s="209"/>
    </row>
    <row r="11" spans="3:86" ht="23.25">
      <c r="C11" s="211"/>
      <c r="D11" s="1464" t="s">
        <v>438</v>
      </c>
      <c r="E11" s="1464"/>
      <c r="F11" s="1464"/>
      <c r="G11" s="1464"/>
      <c r="H11" s="1464"/>
      <c r="I11" s="1464"/>
      <c r="J11" s="1464"/>
      <c r="K11" s="1464"/>
      <c r="L11" s="1464"/>
      <c r="M11" s="1464"/>
      <c r="N11" s="1464"/>
      <c r="O11" s="1464"/>
      <c r="P11" s="1464"/>
      <c r="Q11" s="1464"/>
      <c r="R11" s="1464"/>
      <c r="S11" s="1464"/>
      <c r="T11" s="1464"/>
      <c r="U11" s="213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  <c r="BL11" s="211"/>
      <c r="BM11" s="211"/>
      <c r="BN11" s="211"/>
      <c r="BO11" s="211"/>
      <c r="BP11" s="211"/>
      <c r="BQ11" s="211"/>
      <c r="BR11" s="211"/>
      <c r="BS11" s="211"/>
      <c r="BT11" s="211"/>
      <c r="BU11" s="211"/>
      <c r="BV11" s="211"/>
      <c r="BW11" s="211"/>
      <c r="BX11" s="211"/>
      <c r="BY11" s="211"/>
      <c r="BZ11" s="211"/>
      <c r="CA11" s="211"/>
      <c r="CB11" s="211"/>
      <c r="CC11" s="211"/>
      <c r="CD11" s="211"/>
      <c r="CE11" s="211"/>
      <c r="CF11" s="211"/>
      <c r="CG11" s="211"/>
      <c r="CH11" s="209"/>
    </row>
    <row r="12" spans="3:86">
      <c r="C12" s="211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  <c r="BI12" s="211"/>
      <c r="BJ12" s="211"/>
      <c r="BK12" s="211"/>
      <c r="BL12" s="211"/>
      <c r="BM12" s="211"/>
      <c r="BN12" s="211"/>
      <c r="BO12" s="211"/>
      <c r="BP12" s="211"/>
      <c r="BQ12" s="211"/>
      <c r="BR12" s="211"/>
      <c r="BS12" s="211"/>
      <c r="BT12" s="211"/>
      <c r="BU12" s="211"/>
      <c r="BV12" s="211"/>
      <c r="BW12" s="211"/>
      <c r="BX12" s="211"/>
      <c r="BY12" s="211"/>
      <c r="BZ12" s="211"/>
      <c r="CA12" s="211"/>
      <c r="CB12" s="211"/>
      <c r="CC12" s="211"/>
      <c r="CD12" s="211"/>
      <c r="CE12" s="211"/>
      <c r="CF12" s="211"/>
      <c r="CG12" s="211"/>
      <c r="CH12" s="209"/>
    </row>
    <row r="13" spans="3:86">
      <c r="C13" s="211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4"/>
      <c r="BC13" s="215"/>
      <c r="BD13" s="215"/>
      <c r="BE13" s="215"/>
      <c r="BF13" s="215"/>
      <c r="BG13" s="215"/>
      <c r="BH13" s="215"/>
      <c r="BI13" s="215"/>
      <c r="BJ13" s="215"/>
      <c r="BK13" s="216"/>
      <c r="BL13" s="216"/>
      <c r="BM13" s="216"/>
      <c r="BN13" s="216"/>
      <c r="BO13" s="216"/>
      <c r="BP13" s="211"/>
      <c r="BQ13" s="211"/>
      <c r="BR13" s="211"/>
      <c r="BS13" s="211"/>
      <c r="BT13" s="211"/>
      <c r="BU13" s="211"/>
      <c r="BV13" s="211"/>
      <c r="BW13" s="211"/>
      <c r="BX13" s="211"/>
      <c r="BY13" s="211"/>
      <c r="BZ13" s="211"/>
      <c r="CA13" s="211"/>
      <c r="CB13" s="211"/>
      <c r="CC13" s="211"/>
      <c r="CD13" s="211"/>
      <c r="CE13" s="211"/>
      <c r="CF13" s="211"/>
      <c r="CG13" s="211"/>
      <c r="CH13" s="209"/>
    </row>
    <row r="14" spans="3:86" ht="25.5"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7"/>
      <c r="Q14" s="217"/>
      <c r="R14" s="1484" t="s">
        <v>3</v>
      </c>
      <c r="S14" s="1484"/>
      <c r="T14" s="1484"/>
      <c r="U14" s="1484"/>
      <c r="V14" s="1484"/>
      <c r="W14" s="1484"/>
      <c r="X14" s="1484"/>
      <c r="Y14" s="1484"/>
      <c r="Z14" s="1484"/>
      <c r="AA14" s="1484"/>
      <c r="AB14" s="1484"/>
      <c r="AC14" s="1484"/>
      <c r="AD14" s="1484"/>
      <c r="AE14" s="1484"/>
      <c r="AF14" s="1484"/>
      <c r="AG14" s="1484"/>
      <c r="AH14" s="1484"/>
      <c r="AI14" s="1484"/>
      <c r="AJ14" s="1484"/>
      <c r="AK14" s="1484"/>
      <c r="AL14" s="1484"/>
      <c r="AM14" s="1484"/>
      <c r="AN14" s="1484"/>
      <c r="AO14" s="1484"/>
      <c r="AP14" s="1484"/>
      <c r="AQ14" s="1484"/>
      <c r="AR14" s="1484"/>
      <c r="AS14" s="1484"/>
      <c r="AT14" s="1484"/>
      <c r="AU14" s="1484"/>
      <c r="AV14" s="1484"/>
      <c r="AW14" s="1484"/>
      <c r="AX14" s="1484"/>
      <c r="AY14" s="1484"/>
      <c r="AZ14" s="1484"/>
      <c r="BA14" s="1484"/>
      <c r="BB14" s="1484"/>
      <c r="BC14" s="1484"/>
      <c r="BD14" s="1484"/>
      <c r="BE14" s="1484"/>
      <c r="BF14" s="1484"/>
      <c r="BG14" s="1484"/>
      <c r="BH14" s="1484"/>
      <c r="BI14" s="1484"/>
      <c r="BJ14" s="1484"/>
      <c r="BK14" s="1484"/>
      <c r="BL14" s="1484"/>
      <c r="BM14" s="1484"/>
      <c r="BN14" s="1484"/>
      <c r="BO14" s="1484"/>
      <c r="BP14" s="1484"/>
      <c r="BQ14" s="1484"/>
      <c r="BR14" s="1484"/>
      <c r="BS14" s="1484"/>
      <c r="BT14" s="211"/>
      <c r="BU14" s="211"/>
      <c r="BV14" s="211"/>
      <c r="BW14" s="211"/>
      <c r="BX14" s="211"/>
      <c r="BY14" s="211"/>
      <c r="BZ14" s="211"/>
      <c r="CA14" s="211"/>
      <c r="CB14" s="211"/>
      <c r="CC14" s="211"/>
      <c r="CD14" s="211"/>
      <c r="CE14" s="211"/>
      <c r="CF14" s="211"/>
      <c r="CG14" s="211"/>
      <c r="CH14" s="209"/>
    </row>
    <row r="15" spans="3:86" ht="26.1" customHeight="1"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7"/>
      <c r="Q15" s="217"/>
      <c r="R15" s="1485" t="s">
        <v>4</v>
      </c>
      <c r="S15" s="1485"/>
      <c r="T15" s="1485"/>
      <c r="U15" s="1485"/>
      <c r="V15" s="1485"/>
      <c r="W15" s="1485"/>
      <c r="X15" s="1485"/>
      <c r="Y15" s="1485"/>
      <c r="Z15" s="1485"/>
      <c r="AA15" s="1485"/>
      <c r="AB15" s="1485"/>
      <c r="AC15" s="1485"/>
      <c r="AD15" s="1485"/>
      <c r="AE15" s="1485"/>
      <c r="AF15" s="1485"/>
      <c r="AG15" s="1485"/>
      <c r="AH15" s="1485"/>
      <c r="AI15" s="1485"/>
      <c r="AJ15" s="1485"/>
      <c r="AK15" s="1485"/>
      <c r="AL15" s="1485"/>
      <c r="AM15" s="1485"/>
      <c r="AN15" s="1485"/>
      <c r="AO15" s="1485"/>
      <c r="AP15" s="1485"/>
      <c r="AQ15" s="1485"/>
      <c r="AR15" s="1485"/>
      <c r="AS15" s="1485"/>
      <c r="AT15" s="1485"/>
      <c r="AU15" s="1485"/>
      <c r="AV15" s="1485"/>
      <c r="AW15" s="1485"/>
      <c r="AX15" s="1485"/>
      <c r="AY15" s="1485"/>
      <c r="AZ15" s="1485"/>
      <c r="BA15" s="1485"/>
      <c r="BB15" s="1485"/>
      <c r="BC15" s="1485"/>
      <c r="BD15" s="1485"/>
      <c r="BE15" s="1485"/>
      <c r="BF15" s="1485"/>
      <c r="BG15" s="1485"/>
      <c r="BH15" s="1485"/>
      <c r="BI15" s="1485"/>
      <c r="BJ15" s="1485"/>
      <c r="BK15" s="1485"/>
      <c r="BL15" s="1485"/>
      <c r="BM15" s="1485"/>
      <c r="BN15" s="1485"/>
      <c r="BO15" s="1485"/>
      <c r="BP15" s="1485"/>
      <c r="BQ15" s="1485"/>
      <c r="BR15" s="1485"/>
      <c r="BS15" s="1485"/>
      <c r="BT15" s="211"/>
      <c r="BU15" s="211"/>
      <c r="BV15" s="211"/>
      <c r="BW15" s="211"/>
      <c r="BX15" s="211"/>
      <c r="BY15" s="211"/>
      <c r="BZ15" s="211"/>
      <c r="CA15" s="211"/>
      <c r="CB15" s="211"/>
      <c r="CC15" s="211"/>
      <c r="CD15" s="211"/>
      <c r="CE15" s="211"/>
      <c r="CF15" s="211"/>
      <c r="CG15" s="211"/>
      <c r="CH15" s="209"/>
    </row>
    <row r="16" spans="3:86" ht="26.1" customHeight="1"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7"/>
      <c r="Q16" s="217"/>
      <c r="R16" s="1485"/>
      <c r="S16" s="1485"/>
      <c r="T16" s="1485"/>
      <c r="U16" s="1485"/>
      <c r="V16" s="1485"/>
      <c r="W16" s="1485"/>
      <c r="X16" s="1485"/>
      <c r="Y16" s="1485"/>
      <c r="Z16" s="1485"/>
      <c r="AA16" s="1485"/>
      <c r="AB16" s="1485"/>
      <c r="AC16" s="1485"/>
      <c r="AD16" s="1485"/>
      <c r="AE16" s="1485"/>
      <c r="AF16" s="1485"/>
      <c r="AG16" s="1485"/>
      <c r="AH16" s="1485"/>
      <c r="AI16" s="1485"/>
      <c r="AJ16" s="1485"/>
      <c r="AK16" s="1485"/>
      <c r="AL16" s="1485"/>
      <c r="AM16" s="1485"/>
      <c r="AN16" s="1485"/>
      <c r="AO16" s="1485"/>
      <c r="AP16" s="1485"/>
      <c r="AQ16" s="1485"/>
      <c r="AR16" s="1485"/>
      <c r="AS16" s="1485"/>
      <c r="AT16" s="1485"/>
      <c r="AU16" s="1485"/>
      <c r="AV16" s="1485"/>
      <c r="AW16" s="1485"/>
      <c r="AX16" s="1485"/>
      <c r="AY16" s="1485"/>
      <c r="AZ16" s="1485"/>
      <c r="BA16" s="1485"/>
      <c r="BB16" s="1485"/>
      <c r="BC16" s="1485"/>
      <c r="BD16" s="1485"/>
      <c r="BE16" s="1485"/>
      <c r="BF16" s="1485"/>
      <c r="BG16" s="1485"/>
      <c r="BH16" s="1485"/>
      <c r="BI16" s="1485"/>
      <c r="BJ16" s="1485"/>
      <c r="BK16" s="1485"/>
      <c r="BL16" s="1485"/>
      <c r="BM16" s="1485"/>
      <c r="BN16" s="1485"/>
      <c r="BO16" s="1485"/>
      <c r="BP16" s="1485"/>
      <c r="BQ16" s="1485"/>
      <c r="BR16" s="1485"/>
      <c r="BS16" s="1485"/>
      <c r="BT16" s="211"/>
      <c r="BU16" s="211"/>
      <c r="BV16" s="211"/>
      <c r="BW16" s="211"/>
      <c r="BX16" s="211"/>
      <c r="BY16" s="211"/>
      <c r="BZ16" s="211"/>
      <c r="CA16" s="211"/>
      <c r="CB16" s="211"/>
      <c r="CC16" s="211"/>
      <c r="CD16" s="211"/>
      <c r="CE16" s="211"/>
      <c r="CF16" s="211"/>
      <c r="CG16" s="211"/>
      <c r="CH16" s="209"/>
    </row>
    <row r="17" spans="3:86" ht="26.1" customHeight="1"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7"/>
      <c r="Q17" s="217"/>
      <c r="R17" s="1485"/>
      <c r="S17" s="1485"/>
      <c r="T17" s="1485"/>
      <c r="U17" s="1485"/>
      <c r="V17" s="1485"/>
      <c r="W17" s="1485"/>
      <c r="X17" s="1485"/>
      <c r="Y17" s="1485"/>
      <c r="Z17" s="1485"/>
      <c r="AA17" s="1485"/>
      <c r="AB17" s="1485"/>
      <c r="AC17" s="1485"/>
      <c r="AD17" s="1485"/>
      <c r="AE17" s="1485"/>
      <c r="AF17" s="1485"/>
      <c r="AG17" s="1485"/>
      <c r="AH17" s="1485"/>
      <c r="AI17" s="1485"/>
      <c r="AJ17" s="1485"/>
      <c r="AK17" s="1485"/>
      <c r="AL17" s="1485"/>
      <c r="AM17" s="1485"/>
      <c r="AN17" s="1485"/>
      <c r="AO17" s="1485"/>
      <c r="AP17" s="1485"/>
      <c r="AQ17" s="1485"/>
      <c r="AR17" s="1485"/>
      <c r="AS17" s="1485"/>
      <c r="AT17" s="1485"/>
      <c r="AU17" s="1485"/>
      <c r="AV17" s="1485"/>
      <c r="AW17" s="1485"/>
      <c r="AX17" s="1485"/>
      <c r="AY17" s="1485"/>
      <c r="AZ17" s="1485"/>
      <c r="BA17" s="1485"/>
      <c r="BB17" s="1485"/>
      <c r="BC17" s="1485"/>
      <c r="BD17" s="1485"/>
      <c r="BE17" s="1485"/>
      <c r="BF17" s="1485"/>
      <c r="BG17" s="1485"/>
      <c r="BH17" s="1485"/>
      <c r="BI17" s="1485"/>
      <c r="BJ17" s="1485"/>
      <c r="BK17" s="1485"/>
      <c r="BL17" s="1485"/>
      <c r="BM17" s="1485"/>
      <c r="BN17" s="1485"/>
      <c r="BO17" s="1485"/>
      <c r="BP17" s="1485"/>
      <c r="BQ17" s="1485"/>
      <c r="BR17" s="1485"/>
      <c r="BS17" s="1485"/>
      <c r="BT17" s="211"/>
      <c r="BU17" s="211"/>
      <c r="BV17" s="211"/>
      <c r="BW17" s="211"/>
      <c r="BX17" s="211"/>
      <c r="BY17" s="211"/>
      <c r="BZ17" s="211"/>
      <c r="CA17" s="211"/>
      <c r="CB17" s="211"/>
      <c r="CC17" s="211"/>
      <c r="CD17" s="211"/>
      <c r="CE17" s="211"/>
      <c r="CF17" s="211"/>
      <c r="CG17" s="211"/>
      <c r="CH17" s="209"/>
    </row>
    <row r="18" spans="3:86" ht="26.1" customHeight="1"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7"/>
      <c r="Q18" s="217"/>
      <c r="R18" s="1485"/>
      <c r="S18" s="1485"/>
      <c r="T18" s="1485"/>
      <c r="U18" s="1485"/>
      <c r="V18" s="1485"/>
      <c r="W18" s="1485"/>
      <c r="X18" s="1485"/>
      <c r="Y18" s="1485"/>
      <c r="Z18" s="1485"/>
      <c r="AA18" s="1485"/>
      <c r="AB18" s="1485"/>
      <c r="AC18" s="1485"/>
      <c r="AD18" s="1485"/>
      <c r="AE18" s="1485"/>
      <c r="AF18" s="1485"/>
      <c r="AG18" s="1485"/>
      <c r="AH18" s="1485"/>
      <c r="AI18" s="1485"/>
      <c r="AJ18" s="1485"/>
      <c r="AK18" s="1485"/>
      <c r="AL18" s="1485"/>
      <c r="AM18" s="1485"/>
      <c r="AN18" s="1485"/>
      <c r="AO18" s="1485"/>
      <c r="AP18" s="1485"/>
      <c r="AQ18" s="1485"/>
      <c r="AR18" s="1485"/>
      <c r="AS18" s="1485"/>
      <c r="AT18" s="1485"/>
      <c r="AU18" s="1485"/>
      <c r="AV18" s="1485"/>
      <c r="AW18" s="1485"/>
      <c r="AX18" s="1485"/>
      <c r="AY18" s="1485"/>
      <c r="AZ18" s="1485"/>
      <c r="BA18" s="1485"/>
      <c r="BB18" s="1485"/>
      <c r="BC18" s="1485"/>
      <c r="BD18" s="1485"/>
      <c r="BE18" s="1485"/>
      <c r="BF18" s="1485"/>
      <c r="BG18" s="1485"/>
      <c r="BH18" s="1485"/>
      <c r="BI18" s="1485"/>
      <c r="BJ18" s="1485"/>
      <c r="BK18" s="1485"/>
      <c r="BL18" s="1485"/>
      <c r="BM18" s="1485"/>
      <c r="BN18" s="1485"/>
      <c r="BO18" s="1485"/>
      <c r="BP18" s="1485"/>
      <c r="BQ18" s="1485"/>
      <c r="BR18" s="1485"/>
      <c r="BS18" s="1485"/>
      <c r="BT18" s="211"/>
      <c r="BU18" s="211"/>
      <c r="BV18" s="211"/>
      <c r="BW18" s="211"/>
      <c r="BX18" s="211"/>
      <c r="BY18" s="211"/>
      <c r="BZ18" s="211"/>
      <c r="CA18" s="211"/>
      <c r="CB18" s="211"/>
      <c r="CC18" s="211"/>
      <c r="CD18" s="211"/>
      <c r="CE18" s="211"/>
      <c r="CF18" s="211"/>
      <c r="CG18" s="211"/>
      <c r="CH18" s="209"/>
    </row>
    <row r="19" spans="3:86" ht="24.95" customHeight="1"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1486" t="s">
        <v>5</v>
      </c>
      <c r="O19" s="1486"/>
      <c r="P19" s="1486"/>
      <c r="Q19" s="1486"/>
      <c r="R19" s="1486"/>
      <c r="S19" s="1486"/>
      <c r="T19" s="1486"/>
      <c r="U19" s="1486"/>
      <c r="V19" s="1486"/>
      <c r="W19" s="1486"/>
      <c r="X19" s="1486"/>
      <c r="Y19" s="1486"/>
      <c r="Z19" s="1486"/>
      <c r="AA19" s="1486"/>
      <c r="AB19" s="1486"/>
      <c r="AC19" s="1486"/>
      <c r="AD19" s="1486"/>
      <c r="AE19" s="1486"/>
      <c r="AF19" s="1486"/>
      <c r="AG19" s="1486"/>
      <c r="AH19" s="1486"/>
      <c r="AI19" s="1486"/>
      <c r="AJ19" s="1486"/>
      <c r="AK19" s="1486"/>
      <c r="AL19" s="1486"/>
      <c r="AM19" s="1486"/>
      <c r="AN19" s="1486"/>
      <c r="AO19" s="1486"/>
      <c r="AP19" s="1486"/>
      <c r="AQ19" s="1486"/>
      <c r="AR19" s="1486"/>
      <c r="AS19" s="1486"/>
      <c r="AT19" s="1486"/>
      <c r="AU19" s="1486"/>
      <c r="AV19" s="1486"/>
      <c r="AW19" s="1486"/>
      <c r="AX19" s="1486"/>
      <c r="AY19" s="1486"/>
      <c r="AZ19" s="1486"/>
      <c r="BA19" s="1486"/>
      <c r="BB19" s="1486"/>
      <c r="BC19" s="1486"/>
      <c r="BD19" s="1486"/>
      <c r="BE19" s="1486"/>
      <c r="BF19" s="1486"/>
      <c r="BG19" s="1486"/>
      <c r="BH19" s="1486"/>
      <c r="BI19" s="1486"/>
      <c r="BJ19" s="1486"/>
      <c r="BK19" s="1486"/>
      <c r="BL19" s="1486"/>
      <c r="BM19" s="1486"/>
      <c r="BN19" s="1486"/>
      <c r="BO19" s="1486"/>
      <c r="BP19" s="1486"/>
      <c r="BQ19" s="1486"/>
      <c r="BR19" s="1486"/>
      <c r="BS19" s="1486"/>
      <c r="BT19" s="1486"/>
      <c r="BU19" s="1486"/>
      <c r="BV19" s="1486"/>
      <c r="BW19" s="1486"/>
      <c r="BX19" s="218"/>
      <c r="BY19" s="218"/>
      <c r="BZ19" s="218"/>
      <c r="CA19" s="218"/>
      <c r="CB19" s="211"/>
      <c r="CC19" s="211"/>
      <c r="CD19" s="211"/>
      <c r="CE19" s="211"/>
      <c r="CF19" s="211"/>
      <c r="CG19" s="211"/>
      <c r="CH19" s="209"/>
    </row>
    <row r="20" spans="3:86" ht="26.25" customHeight="1"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1487" t="s">
        <v>6</v>
      </c>
      <c r="O20" s="1487"/>
      <c r="P20" s="1487"/>
      <c r="Q20" s="1487"/>
      <c r="R20" s="1487"/>
      <c r="S20" s="1487"/>
      <c r="T20" s="1487"/>
      <c r="U20" s="1487"/>
      <c r="V20" s="1487"/>
      <c r="W20" s="1487"/>
      <c r="X20" s="1487"/>
      <c r="Y20" s="1487"/>
      <c r="Z20" s="1487"/>
      <c r="AA20" s="1487"/>
      <c r="AB20" s="1487"/>
      <c r="AC20" s="1487"/>
      <c r="AD20" s="1487"/>
      <c r="AE20" s="1487"/>
      <c r="AF20" s="1487"/>
      <c r="AG20" s="1487"/>
      <c r="AH20" s="1487"/>
      <c r="AI20" s="1487"/>
      <c r="AJ20" s="1487"/>
      <c r="AK20" s="1487"/>
      <c r="AL20" s="1487"/>
      <c r="AM20" s="1487"/>
      <c r="AN20" s="1487"/>
      <c r="AO20" s="1487"/>
      <c r="AP20" s="1487"/>
      <c r="AQ20" s="1487"/>
      <c r="AR20" s="1487"/>
      <c r="AS20" s="1487"/>
      <c r="AT20" s="1487"/>
      <c r="AU20" s="1487"/>
      <c r="AV20" s="1487"/>
      <c r="AW20" s="1487"/>
      <c r="AX20" s="1487"/>
      <c r="AY20" s="1487"/>
      <c r="AZ20" s="1487"/>
      <c r="BA20" s="1487"/>
      <c r="BB20" s="1487"/>
      <c r="BC20" s="1487"/>
      <c r="BD20" s="1487"/>
      <c r="BE20" s="1487"/>
      <c r="BF20" s="1487"/>
      <c r="BG20" s="1487"/>
      <c r="BH20" s="1487"/>
      <c r="BI20" s="1487"/>
      <c r="BJ20" s="1487"/>
      <c r="BK20" s="1487"/>
      <c r="BL20" s="1487"/>
      <c r="BM20" s="1487"/>
      <c r="BN20" s="1487"/>
      <c r="BO20" s="1487"/>
      <c r="BP20" s="1487"/>
      <c r="BQ20" s="1487"/>
      <c r="BR20" s="1487"/>
      <c r="BS20" s="1487"/>
      <c r="BT20" s="1487"/>
      <c r="BU20" s="1487"/>
      <c r="BV20" s="1487"/>
      <c r="BW20" s="1487"/>
      <c r="BX20" s="211"/>
      <c r="BY20" s="211"/>
      <c r="BZ20" s="211"/>
      <c r="CA20" s="211"/>
      <c r="CB20" s="211"/>
      <c r="CC20" s="211"/>
      <c r="CD20" s="211"/>
      <c r="CE20" s="211"/>
      <c r="CF20" s="211"/>
      <c r="CG20" s="211"/>
      <c r="CH20" s="209"/>
    </row>
    <row r="21" spans="3:86" ht="15.75"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  <c r="BC21" s="219"/>
      <c r="BD21" s="219"/>
      <c r="BE21" s="219"/>
      <c r="BF21" s="219"/>
      <c r="BG21" s="219"/>
      <c r="BH21" s="219"/>
      <c r="BI21" s="219"/>
      <c r="BJ21" s="219"/>
      <c r="BK21" s="219"/>
      <c r="BL21" s="219"/>
      <c r="BM21" s="219"/>
      <c r="BN21" s="219"/>
      <c r="BO21" s="219"/>
      <c r="BP21" s="211"/>
      <c r="BQ21" s="211"/>
      <c r="BR21" s="220"/>
      <c r="BS21" s="220"/>
      <c r="BT21" s="211"/>
      <c r="BU21" s="211"/>
      <c r="BV21" s="211"/>
      <c r="BW21" s="211"/>
      <c r="BX21" s="211"/>
      <c r="BY21" s="211"/>
      <c r="BZ21" s="211"/>
      <c r="CA21" s="211"/>
      <c r="CB21" s="211"/>
      <c r="CC21" s="211"/>
      <c r="CD21" s="211"/>
      <c r="CE21" s="211"/>
      <c r="CF21" s="211"/>
      <c r="CG21" s="211"/>
      <c r="CH21" s="209"/>
    </row>
    <row r="22" spans="3:86" ht="25.5" customHeight="1">
      <c r="C22" s="211"/>
      <c r="D22" s="221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3"/>
      <c r="Q22" s="223"/>
      <c r="R22" s="223"/>
      <c r="S22" s="223"/>
      <c r="T22" s="223"/>
      <c r="U22" s="223"/>
      <c r="V22" s="223"/>
      <c r="W22" s="223"/>
      <c r="X22" s="1479" t="s">
        <v>7</v>
      </c>
      <c r="Y22" s="1479"/>
      <c r="Z22" s="1479"/>
      <c r="AA22" s="1479"/>
      <c r="AB22" s="1479"/>
      <c r="AC22" s="1479"/>
      <c r="AD22" s="1479"/>
      <c r="AE22" s="1479"/>
      <c r="AF22" s="1488"/>
      <c r="AG22" s="1488"/>
      <c r="AH22" s="1488"/>
      <c r="AI22" s="1488"/>
      <c r="AJ22" s="1488"/>
      <c r="AK22" s="224"/>
      <c r="AL22" s="1489" t="s">
        <v>8</v>
      </c>
      <c r="AM22" s="1489"/>
      <c r="AN22" s="1489"/>
      <c r="AO22" s="1489"/>
      <c r="AP22" s="1489"/>
      <c r="AQ22" s="1489"/>
      <c r="AR22" s="1489"/>
      <c r="AS22" s="1489"/>
      <c r="AT22" s="1489"/>
      <c r="AU22" s="1489"/>
      <c r="AV22" s="1489"/>
      <c r="AW22" s="1489"/>
      <c r="AX22" s="1489"/>
      <c r="AY22" s="1489"/>
      <c r="AZ22" s="1489"/>
      <c r="BA22" s="1489"/>
      <c r="BB22" s="1489"/>
      <c r="BC22" s="1489"/>
      <c r="BD22" s="1489"/>
      <c r="BE22" s="1489"/>
      <c r="BF22" s="1489"/>
      <c r="BG22" s="1489"/>
      <c r="BH22" s="1489"/>
      <c r="BI22" s="1489"/>
      <c r="BJ22" s="1489"/>
      <c r="BK22" s="1489"/>
      <c r="BL22" s="1489"/>
      <c r="BM22" s="1489"/>
      <c r="BN22" s="1489"/>
      <c r="BO22" s="1489"/>
      <c r="BP22" s="1489"/>
      <c r="BQ22" s="1489"/>
      <c r="BR22" s="1489"/>
      <c r="BS22" s="211"/>
      <c r="BT22" s="211"/>
      <c r="BU22" s="211"/>
      <c r="BV22" s="211"/>
      <c r="BW22" s="211"/>
      <c r="BX22" s="211"/>
      <c r="BY22" s="211"/>
      <c r="BZ22" s="211"/>
      <c r="CA22" s="211"/>
      <c r="CB22" s="211"/>
      <c r="CC22" s="211"/>
      <c r="CD22" s="211"/>
      <c r="CE22" s="211"/>
      <c r="CF22" s="211"/>
      <c r="CG22" s="211"/>
      <c r="CH22" s="209"/>
    </row>
    <row r="23" spans="3:86" ht="25.5">
      <c r="C23" s="211"/>
      <c r="D23" s="225"/>
      <c r="E23" s="226"/>
      <c r="F23" s="226"/>
      <c r="G23" s="227"/>
      <c r="H23" s="227"/>
      <c r="I23" s="227"/>
      <c r="J23" s="227"/>
      <c r="K23" s="227"/>
      <c r="L23" s="227"/>
      <c r="M23" s="227"/>
      <c r="N23" s="227"/>
      <c r="O23" s="227"/>
      <c r="P23" s="228"/>
      <c r="Q23" s="228"/>
      <c r="R23" s="228"/>
      <c r="S23" s="228"/>
      <c r="T23" s="228"/>
      <c r="U23" s="228"/>
      <c r="V23" s="228"/>
      <c r="W23" s="228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30"/>
      <c r="AM23" s="230"/>
      <c r="AN23" s="230"/>
      <c r="AO23" s="230"/>
      <c r="AP23" s="230"/>
      <c r="AQ23" s="230"/>
      <c r="AR23" s="230"/>
      <c r="AS23" s="230"/>
      <c r="AT23" s="230"/>
      <c r="AU23" s="230"/>
      <c r="AV23" s="230"/>
      <c r="AW23" s="230"/>
      <c r="AX23" s="230"/>
      <c r="AY23" s="230"/>
      <c r="AZ23" s="230"/>
      <c r="BA23" s="230"/>
      <c r="BB23" s="230"/>
      <c r="BC23" s="230"/>
      <c r="BD23" s="230"/>
      <c r="BE23" s="230"/>
      <c r="BF23" s="230"/>
      <c r="BG23" s="230"/>
      <c r="BH23" s="231"/>
      <c r="BI23" s="211"/>
      <c r="BJ23" s="211"/>
      <c r="BK23" s="211"/>
      <c r="BL23" s="211"/>
      <c r="BM23" s="211"/>
      <c r="BN23" s="211"/>
      <c r="BO23" s="211"/>
      <c r="BP23" s="211"/>
      <c r="BQ23" s="211"/>
      <c r="BR23" s="211"/>
      <c r="BS23" s="211"/>
      <c r="BT23" s="211"/>
      <c r="BU23" s="211"/>
      <c r="BV23" s="211"/>
      <c r="BW23" s="211"/>
      <c r="BX23" s="211"/>
      <c r="BY23" s="211"/>
      <c r="BZ23" s="211"/>
      <c r="CA23" s="211"/>
      <c r="CB23" s="211"/>
      <c r="CC23" s="211"/>
      <c r="CD23" s="211"/>
      <c r="CE23" s="211"/>
      <c r="CF23" s="211"/>
      <c r="CG23" s="211"/>
      <c r="CH23" s="209"/>
    </row>
    <row r="24" spans="3:86" ht="25.5" customHeight="1">
      <c r="C24" s="211"/>
      <c r="D24" s="232" t="s">
        <v>9</v>
      </c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4"/>
      <c r="X24" s="1481" t="s">
        <v>10</v>
      </c>
      <c r="Y24" s="1481"/>
      <c r="Z24" s="1481"/>
      <c r="AA24" s="1481"/>
      <c r="AB24" s="1481"/>
      <c r="AC24" s="1481"/>
      <c r="AD24" s="1481"/>
      <c r="AE24" s="1481"/>
      <c r="AF24" s="211"/>
      <c r="AG24" s="235"/>
      <c r="AH24" s="235"/>
      <c r="AI24" s="235"/>
      <c r="AJ24" s="235"/>
      <c r="AK24" s="235"/>
      <c r="AL24" s="1482" t="s">
        <v>11</v>
      </c>
      <c r="AM24" s="1482"/>
      <c r="AN24" s="1482"/>
      <c r="AO24" s="1482"/>
      <c r="AP24" s="1482"/>
      <c r="AQ24" s="1482"/>
      <c r="AR24" s="1482"/>
      <c r="AS24" s="1482"/>
      <c r="AT24" s="1482"/>
      <c r="AU24" s="1482"/>
      <c r="AV24" s="1482"/>
      <c r="AW24" s="1482"/>
      <c r="AX24" s="1482"/>
      <c r="AY24" s="1482"/>
      <c r="AZ24" s="1482"/>
      <c r="BA24" s="1482"/>
      <c r="BB24" s="1482"/>
      <c r="BC24" s="1482"/>
      <c r="BD24" s="1482"/>
      <c r="BE24" s="1482"/>
      <c r="BF24" s="1482"/>
      <c r="BG24" s="1482"/>
      <c r="BH24" s="1482"/>
      <c r="BI24" s="1482"/>
      <c r="BJ24" s="1482"/>
      <c r="BK24" s="1482"/>
      <c r="BL24" s="1482"/>
      <c r="BM24" s="1482"/>
      <c r="BN24" s="1482"/>
      <c r="BO24" s="1482"/>
      <c r="BP24" s="1482"/>
      <c r="BQ24" s="1482"/>
      <c r="BR24" s="1482"/>
      <c r="BS24" s="211"/>
      <c r="BT24" s="211"/>
      <c r="BU24" s="211"/>
      <c r="BV24" s="211"/>
      <c r="BW24" s="211"/>
      <c r="BX24" s="211"/>
      <c r="BY24" s="211"/>
      <c r="BZ24" s="211"/>
      <c r="CA24" s="211"/>
      <c r="CB24" s="211"/>
      <c r="CC24" s="211"/>
      <c r="CD24" s="211"/>
      <c r="CE24" s="211"/>
      <c r="CF24" s="211"/>
      <c r="CG24" s="236"/>
      <c r="CH24" s="209"/>
    </row>
    <row r="25" spans="3:86" ht="25.5">
      <c r="C25" s="211"/>
      <c r="D25" s="232" t="s">
        <v>9</v>
      </c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1483"/>
      <c r="Y25" s="1483"/>
      <c r="Z25" s="1483"/>
      <c r="AA25" s="1483"/>
      <c r="AB25" s="1483"/>
      <c r="AC25" s="1483"/>
      <c r="AD25" s="1483"/>
      <c r="AE25" s="1483"/>
      <c r="AF25" s="1483"/>
      <c r="AG25" s="1483"/>
      <c r="AH25" s="1483"/>
      <c r="AI25" s="1483"/>
      <c r="AJ25" s="1483"/>
      <c r="AK25" s="1483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1"/>
      <c r="BI25" s="211"/>
      <c r="BJ25" s="211"/>
      <c r="BK25" s="211"/>
      <c r="BL25" s="211"/>
      <c r="BM25" s="211"/>
      <c r="BN25" s="211"/>
      <c r="BO25" s="211"/>
      <c r="BP25" s="211"/>
      <c r="BQ25" s="211"/>
      <c r="BR25" s="211"/>
      <c r="BS25" s="211"/>
      <c r="BT25" s="211"/>
      <c r="BU25" s="211"/>
      <c r="BV25" s="211"/>
      <c r="BW25" s="211"/>
      <c r="BX25" s="211"/>
      <c r="BY25" s="211"/>
      <c r="BZ25" s="211"/>
      <c r="CA25" s="211"/>
      <c r="CB25" s="211"/>
      <c r="CC25" s="211"/>
      <c r="CD25" s="211"/>
      <c r="CE25" s="211"/>
      <c r="CF25" s="211"/>
      <c r="CG25" s="211"/>
      <c r="CH25" s="209"/>
    </row>
    <row r="26" spans="3:86" ht="25.5">
      <c r="C26" s="211"/>
      <c r="D26" s="232" t="s">
        <v>9</v>
      </c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1491" t="s">
        <v>12</v>
      </c>
      <c r="Y26" s="1491"/>
      <c r="Z26" s="1491"/>
      <c r="AA26" s="1491"/>
      <c r="AB26" s="1491"/>
      <c r="AC26" s="1491"/>
      <c r="AD26" s="1491"/>
      <c r="AE26" s="1491"/>
      <c r="AF26" s="1491"/>
      <c r="AG26" s="1491"/>
      <c r="AH26" s="1491"/>
      <c r="AI26" s="1491"/>
      <c r="AJ26" s="1491"/>
      <c r="AK26" s="1491"/>
      <c r="AL26" s="237" t="s">
        <v>13</v>
      </c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1"/>
      <c r="BI26" s="211"/>
      <c r="BJ26" s="211"/>
      <c r="BK26" s="211"/>
      <c r="BL26" s="211"/>
      <c r="BM26" s="211"/>
      <c r="BN26" s="211"/>
      <c r="BO26" s="211"/>
      <c r="BP26" s="211"/>
      <c r="BQ26" s="211"/>
      <c r="BR26" s="211"/>
      <c r="BS26" s="211"/>
      <c r="BT26" s="211"/>
      <c r="BU26" s="211"/>
      <c r="BV26" s="211"/>
      <c r="BW26" s="211"/>
      <c r="BX26" s="211"/>
      <c r="BY26" s="211"/>
      <c r="BZ26" s="211"/>
      <c r="CA26" s="211"/>
      <c r="CB26" s="211"/>
      <c r="CC26" s="211"/>
      <c r="CD26" s="211"/>
      <c r="CE26" s="211"/>
      <c r="CF26" s="211"/>
      <c r="CG26" s="211"/>
      <c r="CH26" s="209"/>
    </row>
    <row r="27" spans="3:86"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4"/>
      <c r="BC27" s="214"/>
      <c r="BD27" s="214"/>
      <c r="BE27" s="214"/>
      <c r="BF27" s="214"/>
      <c r="BG27" s="214"/>
      <c r="BH27" s="214"/>
      <c r="BI27" s="211"/>
      <c r="BJ27" s="211"/>
      <c r="BK27" s="211"/>
      <c r="BL27" s="211"/>
      <c r="BM27" s="211"/>
      <c r="BN27" s="211"/>
      <c r="BO27" s="211"/>
      <c r="BP27" s="211"/>
      <c r="BQ27" s="211"/>
      <c r="BR27" s="211"/>
      <c r="BS27" s="211"/>
      <c r="BT27" s="211"/>
      <c r="BU27" s="211"/>
      <c r="BV27" s="211"/>
      <c r="BW27" s="211"/>
      <c r="BX27" s="211"/>
      <c r="BY27" s="211"/>
      <c r="BZ27" s="211"/>
      <c r="CA27" s="211"/>
      <c r="CB27" s="211"/>
      <c r="CC27" s="211"/>
      <c r="CD27" s="211"/>
      <c r="CE27" s="211"/>
      <c r="CF27" s="211"/>
      <c r="CG27" s="211"/>
      <c r="CH27" s="209"/>
    </row>
    <row r="28" spans="3:86" ht="25.5"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1479" t="s">
        <v>14</v>
      </c>
      <c r="Y28" s="1479"/>
      <c r="Z28" s="1479"/>
      <c r="AA28" s="1479"/>
      <c r="AB28" s="1479"/>
      <c r="AC28" s="1479"/>
      <c r="AD28" s="1479"/>
      <c r="AE28" s="1479"/>
      <c r="AF28" s="1479"/>
      <c r="AG28" s="1479"/>
      <c r="AH28" s="1479"/>
      <c r="AI28" s="1479"/>
      <c r="AJ28" s="1479"/>
      <c r="AK28" s="238"/>
      <c r="AL28" s="1492" t="s">
        <v>15</v>
      </c>
      <c r="AM28" s="1492"/>
      <c r="AN28" s="1492"/>
      <c r="AO28" s="1492"/>
      <c r="AP28" s="1492"/>
      <c r="AQ28" s="1492"/>
      <c r="AR28" s="1492"/>
      <c r="AS28" s="1492"/>
      <c r="AT28" s="1492"/>
      <c r="AU28" s="1492"/>
      <c r="AV28" s="1492"/>
      <c r="AW28" s="1492"/>
      <c r="AX28" s="1492"/>
      <c r="AY28" s="1492"/>
      <c r="AZ28" s="1492"/>
      <c r="BA28" s="1492"/>
      <c r="BB28" s="1492"/>
      <c r="BC28" s="1492"/>
      <c r="BD28" s="1492"/>
      <c r="BE28" s="1492"/>
      <c r="BF28" s="1492"/>
      <c r="BG28" s="214"/>
      <c r="BH28" s="214"/>
      <c r="BI28" s="211"/>
      <c r="BJ28" s="211"/>
      <c r="BK28" s="211"/>
      <c r="BL28" s="211"/>
      <c r="BM28" s="211"/>
      <c r="BN28" s="211"/>
      <c r="BO28" s="211"/>
      <c r="BP28" s="211"/>
      <c r="BQ28" s="211"/>
      <c r="BR28" s="211"/>
      <c r="BS28" s="211"/>
      <c r="BT28" s="211"/>
      <c r="BU28" s="211"/>
      <c r="BV28" s="211"/>
      <c r="BW28" s="211"/>
      <c r="BX28" s="211"/>
      <c r="BY28" s="211"/>
      <c r="BZ28" s="211"/>
      <c r="CA28" s="211"/>
      <c r="CB28" s="211"/>
      <c r="CC28" s="211"/>
      <c r="CD28" s="211"/>
      <c r="CE28" s="211"/>
      <c r="CF28" s="211"/>
      <c r="CG28" s="211"/>
      <c r="CH28" s="209"/>
    </row>
    <row r="29" spans="3:86" ht="20.25"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39"/>
      <c r="AD29" s="239"/>
      <c r="AE29" s="239"/>
      <c r="AF29" s="239"/>
      <c r="AG29" s="239"/>
      <c r="AH29" s="239"/>
      <c r="AI29" s="239"/>
      <c r="AJ29" s="239"/>
      <c r="AK29" s="239"/>
      <c r="AL29" s="239"/>
      <c r="AM29" s="240"/>
      <c r="AN29" s="240"/>
      <c r="AO29" s="1475"/>
      <c r="AP29" s="1475"/>
      <c r="AQ29" s="241"/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  <c r="BB29" s="214"/>
      <c r="BC29" s="214"/>
      <c r="BD29" s="214"/>
      <c r="BE29" s="214"/>
      <c r="BF29" s="214"/>
      <c r="BG29" s="214"/>
      <c r="BH29" s="214"/>
      <c r="BI29" s="211"/>
      <c r="BJ29" s="211"/>
      <c r="BK29" s="211"/>
      <c r="BL29" s="211"/>
      <c r="BM29" s="211"/>
      <c r="BN29" s="211"/>
      <c r="BO29" s="211"/>
      <c r="BP29" s="211"/>
      <c r="BQ29" s="211"/>
      <c r="BR29" s="211"/>
      <c r="BS29" s="211"/>
      <c r="BT29" s="211"/>
      <c r="BU29" s="211"/>
      <c r="BV29" s="211"/>
      <c r="BW29" s="211"/>
      <c r="BX29" s="211"/>
      <c r="BY29" s="211"/>
      <c r="BZ29" s="211"/>
      <c r="CA29" s="211"/>
      <c r="CB29" s="211"/>
      <c r="CC29" s="211"/>
      <c r="CD29" s="211"/>
      <c r="CE29" s="211"/>
      <c r="CF29" s="211"/>
      <c r="CG29" s="211"/>
      <c r="CH29" s="209"/>
    </row>
    <row r="30" spans="3:86" ht="18" customHeight="1"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1476" t="s">
        <v>16</v>
      </c>
      <c r="Y30" s="1476"/>
      <c r="Z30" s="1476"/>
      <c r="AA30" s="1476"/>
      <c r="AB30" s="1476"/>
      <c r="AC30" s="1476"/>
      <c r="AD30" s="1476"/>
      <c r="AE30" s="1476"/>
      <c r="AF30" s="1476"/>
      <c r="AG30" s="1476"/>
      <c r="AH30" s="1476"/>
      <c r="AI30" s="1476"/>
      <c r="AJ30" s="1476"/>
      <c r="AK30" s="1476"/>
      <c r="AL30" s="1477" t="s">
        <v>17</v>
      </c>
      <c r="AM30" s="1477"/>
      <c r="AN30" s="1477"/>
      <c r="AO30" s="1477"/>
      <c r="AP30" s="1477"/>
      <c r="AQ30" s="1477"/>
      <c r="AR30" s="1477"/>
      <c r="AS30" s="1477"/>
      <c r="AT30" s="1477"/>
      <c r="AU30" s="1477"/>
      <c r="AV30" s="1477"/>
      <c r="AW30" s="1478" t="s">
        <v>18</v>
      </c>
      <c r="AX30" s="1478"/>
      <c r="AY30" s="1478"/>
      <c r="AZ30" s="1478"/>
      <c r="BA30" s="1478"/>
      <c r="BB30" s="1478"/>
      <c r="BC30" s="1478"/>
      <c r="BD30" s="214"/>
      <c r="BE30" s="214"/>
      <c r="BF30" s="214"/>
      <c r="BG30" s="214"/>
      <c r="BH30" s="214"/>
      <c r="BI30" s="211"/>
      <c r="BJ30" s="211"/>
      <c r="BK30" s="211"/>
      <c r="BL30" s="211"/>
      <c r="BM30" s="211"/>
      <c r="BN30" s="211"/>
      <c r="BO30" s="211"/>
      <c r="BP30" s="211"/>
      <c r="BQ30" s="211"/>
      <c r="BR30" s="211"/>
      <c r="BS30" s="211"/>
      <c r="BT30" s="211"/>
      <c r="BU30" s="211"/>
      <c r="BV30" s="211"/>
      <c r="BW30" s="211"/>
      <c r="BX30" s="211"/>
      <c r="BY30" s="211"/>
      <c r="BZ30" s="211"/>
      <c r="CA30" s="211"/>
      <c r="CB30" s="211"/>
      <c r="CC30" s="211"/>
      <c r="CD30" s="211"/>
      <c r="CE30" s="211"/>
      <c r="CF30" s="211"/>
      <c r="CG30" s="211"/>
      <c r="CH30" s="209"/>
    </row>
    <row r="31" spans="3:86" ht="18" customHeight="1"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1479" t="s">
        <v>19</v>
      </c>
      <c r="Y31" s="1479"/>
      <c r="Z31" s="1479"/>
      <c r="AA31" s="1479"/>
      <c r="AB31" s="1479"/>
      <c r="AC31" s="1479"/>
      <c r="AD31" s="1479"/>
      <c r="AE31" s="1479"/>
      <c r="AF31" s="1479"/>
      <c r="AG31" s="1479"/>
      <c r="AH31" s="1479"/>
      <c r="AI31" s="1479"/>
      <c r="AJ31" s="1479"/>
      <c r="AK31" s="1479"/>
      <c r="AL31" s="1477"/>
      <c r="AM31" s="1477"/>
      <c r="AN31" s="1477"/>
      <c r="AO31" s="1477"/>
      <c r="AP31" s="1477"/>
      <c r="AQ31" s="1477"/>
      <c r="AR31" s="1477"/>
      <c r="AS31" s="1477"/>
      <c r="AT31" s="1477"/>
      <c r="AU31" s="1477"/>
      <c r="AV31" s="1477"/>
      <c r="AW31" s="1478"/>
      <c r="AX31" s="1478"/>
      <c r="AY31" s="1478"/>
      <c r="AZ31" s="1478"/>
      <c r="BA31" s="1478"/>
      <c r="BB31" s="1478"/>
      <c r="BC31" s="1478"/>
      <c r="BD31" s="214"/>
      <c r="BE31" s="214"/>
      <c r="BF31" s="214"/>
      <c r="BG31" s="214"/>
      <c r="BH31" s="214"/>
      <c r="BI31" s="211"/>
      <c r="BJ31" s="211"/>
      <c r="BK31" s="211"/>
      <c r="BL31" s="211"/>
      <c r="BM31" s="211"/>
      <c r="BN31" s="211"/>
      <c r="BO31" s="211"/>
      <c r="BP31" s="211"/>
      <c r="BQ31" s="211"/>
      <c r="BR31" s="211"/>
      <c r="BS31" s="211"/>
      <c r="BT31" s="211"/>
      <c r="BU31" s="211"/>
      <c r="BV31" s="211"/>
      <c r="BW31" s="211"/>
      <c r="BX31" s="211"/>
      <c r="BY31" s="211"/>
      <c r="BZ31" s="211"/>
      <c r="CA31" s="211"/>
      <c r="CB31" s="211"/>
      <c r="CC31" s="211"/>
      <c r="CD31" s="211"/>
      <c r="CE31" s="211"/>
      <c r="CF31" s="211"/>
      <c r="CG31" s="211"/>
      <c r="CH31" s="209"/>
    </row>
    <row r="32" spans="3:86" ht="20.25"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39"/>
      <c r="Y32" s="239"/>
      <c r="Z32" s="239"/>
      <c r="AA32" s="239"/>
      <c r="AB32" s="239"/>
      <c r="AC32" s="239"/>
      <c r="AD32" s="239"/>
      <c r="AE32" s="239"/>
      <c r="AF32" s="239"/>
      <c r="AG32" s="239"/>
      <c r="AH32" s="239"/>
      <c r="AI32" s="239"/>
      <c r="AJ32" s="239"/>
      <c r="AK32" s="239"/>
      <c r="AL32" s="239"/>
      <c r="AM32" s="236"/>
      <c r="AN32" s="236"/>
      <c r="AO32" s="236"/>
      <c r="AP32" s="236"/>
      <c r="AQ32" s="236"/>
      <c r="AR32" s="236"/>
      <c r="AS32" s="236"/>
      <c r="AT32" s="236"/>
      <c r="AU32" s="211"/>
      <c r="AV32" s="211"/>
      <c r="AW32" s="211"/>
      <c r="AX32" s="211"/>
      <c r="AY32" s="211"/>
      <c r="AZ32" s="211"/>
      <c r="BA32" s="211"/>
      <c r="BB32" s="214"/>
      <c r="BC32" s="214"/>
      <c r="BD32" s="214"/>
      <c r="BE32" s="214"/>
      <c r="BF32" s="214"/>
      <c r="BG32" s="214"/>
      <c r="BH32" s="214"/>
      <c r="BI32" s="214"/>
      <c r="BJ32" s="214"/>
      <c r="BK32" s="214"/>
      <c r="BL32" s="211"/>
      <c r="BM32" s="211"/>
      <c r="BN32" s="211"/>
      <c r="BO32" s="211"/>
      <c r="BP32" s="211"/>
      <c r="BQ32" s="211"/>
      <c r="BR32" s="211"/>
      <c r="BS32" s="211"/>
      <c r="BT32" s="211"/>
      <c r="BU32" s="211"/>
      <c r="BV32" s="211"/>
      <c r="BW32" s="211"/>
      <c r="BX32" s="211"/>
      <c r="BY32" s="211"/>
      <c r="BZ32" s="211"/>
      <c r="CA32" s="211"/>
      <c r="CB32" s="211"/>
      <c r="CC32" s="211"/>
      <c r="CD32" s="211"/>
      <c r="CE32" s="211"/>
      <c r="CF32" s="211"/>
      <c r="CG32" s="211"/>
      <c r="CH32" s="209"/>
    </row>
    <row r="33" spans="3:88" ht="18.75"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31"/>
      <c r="AD33" s="231"/>
      <c r="AE33" s="231"/>
      <c r="AF33" s="231"/>
      <c r="AG33" s="231"/>
      <c r="AH33" s="231"/>
      <c r="AI33" s="231"/>
      <c r="AJ33" s="231"/>
      <c r="AK33" s="231"/>
      <c r="AL33" s="231"/>
      <c r="AM33" s="231"/>
      <c r="AN33" s="231"/>
      <c r="AO33" s="231"/>
      <c r="AP33" s="231"/>
      <c r="AQ33" s="211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4"/>
      <c r="BC33" s="214"/>
      <c r="BD33" s="214"/>
      <c r="BE33" s="214"/>
      <c r="BF33" s="214"/>
      <c r="BG33" s="214"/>
      <c r="BH33" s="214"/>
      <c r="BI33" s="214"/>
      <c r="BJ33" s="214"/>
      <c r="BK33" s="214"/>
      <c r="BL33" s="211"/>
      <c r="BM33" s="211"/>
      <c r="BN33" s="211"/>
      <c r="BO33" s="211"/>
      <c r="BP33" s="211"/>
      <c r="BQ33" s="211"/>
      <c r="BR33" s="211"/>
      <c r="BS33" s="211"/>
      <c r="BT33" s="211"/>
      <c r="BU33" s="211"/>
      <c r="BV33" s="211"/>
      <c r="BW33" s="211"/>
      <c r="BX33" s="211"/>
      <c r="BY33" s="211"/>
      <c r="BZ33" s="211"/>
      <c r="CA33" s="211"/>
      <c r="CB33" s="211"/>
      <c r="CC33" s="211"/>
      <c r="CD33" s="211"/>
      <c r="CE33" s="211"/>
      <c r="CF33" s="211"/>
      <c r="CG33" s="211"/>
      <c r="CH33" s="209"/>
    </row>
    <row r="34" spans="3:88"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4"/>
      <c r="AE34" s="214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4"/>
      <c r="AW34" s="214"/>
      <c r="AX34" s="211"/>
      <c r="AY34" s="211"/>
      <c r="AZ34" s="211"/>
      <c r="BA34" s="211"/>
      <c r="BB34" s="214"/>
      <c r="BC34" s="214"/>
      <c r="BD34" s="214"/>
      <c r="BE34" s="214"/>
      <c r="BF34" s="214"/>
      <c r="BG34" s="214"/>
      <c r="BH34" s="214"/>
      <c r="BI34" s="214"/>
      <c r="BJ34" s="214"/>
      <c r="BK34" s="214"/>
      <c r="BL34" s="211"/>
      <c r="BM34" s="211"/>
      <c r="BN34" s="211"/>
      <c r="BO34" s="211"/>
      <c r="BP34" s="211"/>
      <c r="BQ34" s="211"/>
      <c r="BR34" s="211"/>
      <c r="BS34" s="211"/>
      <c r="BT34" s="211"/>
      <c r="BU34" s="211"/>
      <c r="BV34" s="211"/>
      <c r="BW34" s="211"/>
      <c r="BX34" s="211"/>
      <c r="BY34" s="211"/>
      <c r="BZ34" s="211"/>
      <c r="CA34" s="211"/>
      <c r="CB34" s="211"/>
      <c r="CC34" s="211"/>
      <c r="CD34" s="211"/>
      <c r="CE34" s="211"/>
      <c r="CF34" s="211"/>
      <c r="CG34" s="211"/>
      <c r="CH34" s="209"/>
    </row>
    <row r="35" spans="3:88" ht="20.25"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1480" t="s">
        <v>340</v>
      </c>
      <c r="Z35" s="1480"/>
      <c r="AA35" s="1480"/>
      <c r="AB35" s="1480"/>
      <c r="AC35" s="1480"/>
      <c r="AD35" s="1480"/>
      <c r="AE35" s="1480"/>
      <c r="AF35" s="1480"/>
      <c r="AG35" s="1480"/>
      <c r="AH35" s="1480"/>
      <c r="AI35" s="1480"/>
      <c r="AJ35" s="1480"/>
      <c r="AK35" s="1480"/>
      <c r="AL35" s="1480"/>
      <c r="AM35" s="1480"/>
      <c r="AN35" s="1480"/>
      <c r="AO35" s="1480"/>
      <c r="AP35" s="1480"/>
      <c r="AQ35" s="1480"/>
      <c r="AR35" s="1480"/>
      <c r="AS35" s="1480"/>
      <c r="AT35" s="1480"/>
      <c r="AU35" s="1480"/>
      <c r="AV35" s="1480"/>
      <c r="AW35" s="1480"/>
      <c r="AX35" s="1480"/>
      <c r="AY35" s="1480"/>
      <c r="AZ35" s="1480"/>
      <c r="BA35" s="1480"/>
      <c r="BB35" s="1480"/>
      <c r="BC35" s="1480"/>
      <c r="BD35" s="1480"/>
      <c r="BE35" s="1480"/>
      <c r="BF35" s="1480"/>
      <c r="BG35" s="1480"/>
      <c r="BH35" s="1480"/>
      <c r="BI35" s="1480"/>
      <c r="BJ35" s="1480"/>
      <c r="BK35" s="214"/>
      <c r="BL35" s="211"/>
      <c r="BM35" s="211"/>
      <c r="BN35" s="211"/>
      <c r="BO35" s="211"/>
      <c r="BP35" s="211"/>
      <c r="BQ35" s="211"/>
      <c r="BR35" s="211"/>
      <c r="BS35" s="211"/>
      <c r="BT35" s="211"/>
      <c r="BU35" s="211"/>
      <c r="BV35" s="211"/>
      <c r="BW35" s="211"/>
      <c r="BX35" s="211"/>
      <c r="BY35" s="211"/>
      <c r="BZ35" s="211"/>
      <c r="CA35" s="211"/>
      <c r="CB35" s="211"/>
      <c r="CC35" s="211"/>
      <c r="CD35" s="211"/>
      <c r="CE35" s="211"/>
      <c r="CF35" s="211"/>
      <c r="CG35" s="211"/>
      <c r="CH35" s="209"/>
    </row>
    <row r="36" spans="3:88" ht="20.25"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1465" t="s">
        <v>20</v>
      </c>
      <c r="AD36" s="1465"/>
      <c r="AE36" s="1465"/>
      <c r="AF36" s="1465"/>
      <c r="AG36" s="1465"/>
      <c r="AH36" s="1465"/>
      <c r="AI36" s="1465"/>
      <c r="AJ36" s="1465"/>
      <c r="AK36" s="1465"/>
      <c r="AL36" s="1465"/>
      <c r="AM36" s="1465"/>
      <c r="AN36" s="1465"/>
      <c r="AO36" s="1465"/>
      <c r="AP36" s="1465"/>
      <c r="AQ36" s="1465"/>
      <c r="AR36" s="1465"/>
      <c r="AS36" s="1465"/>
      <c r="AT36" s="1465"/>
      <c r="AU36" s="1465"/>
      <c r="AV36" s="1465"/>
      <c r="AW36" s="1465"/>
      <c r="AX36" s="1465"/>
      <c r="AY36" s="1465"/>
      <c r="AZ36" s="1465"/>
      <c r="BA36" s="1465"/>
      <c r="BB36" s="1465"/>
      <c r="BC36" s="1465"/>
      <c r="BD36" s="1465"/>
      <c r="BE36" s="1465"/>
      <c r="BF36" s="1465"/>
      <c r="BG36" s="1465"/>
      <c r="BH36" s="214"/>
      <c r="BI36" s="214"/>
      <c r="BJ36" s="214"/>
      <c r="BK36" s="214"/>
      <c r="BL36" s="211"/>
      <c r="BM36" s="211"/>
      <c r="BN36" s="211"/>
      <c r="BO36" s="211"/>
      <c r="BP36" s="211"/>
      <c r="BQ36" s="211"/>
      <c r="BR36" s="211"/>
      <c r="BS36" s="211"/>
      <c r="BT36" s="211"/>
      <c r="BU36" s="211"/>
      <c r="BV36" s="211"/>
      <c r="BW36" s="211"/>
      <c r="BX36" s="211"/>
      <c r="BY36" s="211"/>
      <c r="BZ36" s="211"/>
      <c r="CA36" s="211"/>
      <c r="CB36" s="211"/>
      <c r="CC36" s="211"/>
      <c r="CD36" s="211"/>
      <c r="CE36" s="211"/>
      <c r="CF36" s="211"/>
      <c r="CG36" s="211"/>
      <c r="CH36" s="209"/>
    </row>
    <row r="37" spans="3:88" ht="20.25"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1465" t="s">
        <v>17</v>
      </c>
      <c r="AD37" s="1465"/>
      <c r="AE37" s="1465"/>
      <c r="AF37" s="1465"/>
      <c r="AG37" s="1465"/>
      <c r="AH37" s="1465"/>
      <c r="AI37" s="1465"/>
      <c r="AJ37" s="1465"/>
      <c r="AK37" s="1465"/>
      <c r="AL37" s="1465"/>
      <c r="AM37" s="1465"/>
      <c r="AN37" s="1465"/>
      <c r="AO37" s="1465"/>
      <c r="AP37" s="1465"/>
      <c r="AQ37" s="1465"/>
      <c r="AR37" s="1465"/>
      <c r="AS37" s="1465"/>
      <c r="AT37" s="1465"/>
      <c r="AU37" s="1465"/>
      <c r="AV37" s="1465"/>
      <c r="AW37" s="1465"/>
      <c r="AX37" s="1465"/>
      <c r="AY37" s="1465"/>
      <c r="AZ37" s="1465"/>
      <c r="BA37" s="1465"/>
      <c r="BB37" s="1465"/>
      <c r="BC37" s="1465"/>
      <c r="BD37" s="1465"/>
      <c r="BE37" s="1465"/>
      <c r="BF37" s="1465"/>
      <c r="BG37" s="1465"/>
      <c r="BH37" s="214"/>
      <c r="BI37" s="214"/>
      <c r="BJ37" s="214"/>
      <c r="BK37" s="214"/>
      <c r="BL37" s="211"/>
      <c r="BM37" s="211"/>
      <c r="BN37" s="211"/>
      <c r="BO37" s="211"/>
      <c r="BP37" s="211"/>
      <c r="BQ37" s="211"/>
      <c r="BR37" s="211"/>
      <c r="BS37" s="211"/>
      <c r="BT37" s="211"/>
      <c r="BU37" s="211"/>
      <c r="BV37" s="211"/>
      <c r="BW37" s="211"/>
      <c r="BX37" s="211"/>
      <c r="BY37" s="211"/>
      <c r="BZ37" s="211"/>
      <c r="CA37" s="211"/>
      <c r="CB37" s="211"/>
      <c r="CC37" s="211"/>
      <c r="CD37" s="211"/>
      <c r="CE37" s="211"/>
      <c r="CF37" s="211"/>
      <c r="CG37" s="211"/>
      <c r="CH37" s="209"/>
    </row>
    <row r="38" spans="3:88" ht="20.25"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42"/>
      <c r="AC38" s="243"/>
      <c r="AD38" s="243"/>
      <c r="AE38" s="243"/>
      <c r="AF38" s="243"/>
      <c r="AG38" s="243"/>
      <c r="AH38" s="243"/>
      <c r="AI38" s="243"/>
      <c r="AJ38" s="243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4"/>
      <c r="BC38" s="214"/>
      <c r="BD38" s="214"/>
      <c r="BE38" s="214"/>
      <c r="BF38" s="214"/>
      <c r="BG38" s="214"/>
      <c r="BH38" s="214"/>
      <c r="BI38" s="214"/>
      <c r="BJ38" s="214"/>
      <c r="BK38" s="214"/>
      <c r="BL38" s="211"/>
      <c r="BM38" s="211"/>
      <c r="BN38" s="211"/>
      <c r="BO38" s="211"/>
      <c r="BP38" s="211"/>
      <c r="BQ38" s="211"/>
      <c r="BR38" s="211"/>
      <c r="BS38" s="211"/>
      <c r="BT38" s="211"/>
      <c r="BU38" s="211"/>
      <c r="BV38" s="211"/>
      <c r="BW38" s="211"/>
      <c r="BX38" s="211"/>
      <c r="BY38" s="211"/>
      <c r="BZ38" s="211"/>
      <c r="CA38" s="211"/>
      <c r="CB38" s="211"/>
      <c r="CC38" s="211"/>
      <c r="CD38" s="211"/>
      <c r="CE38" s="211"/>
      <c r="CF38" s="211"/>
      <c r="CG38" s="211"/>
      <c r="CH38" s="209"/>
    </row>
    <row r="39" spans="3:88"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1"/>
      <c r="AY39" s="211"/>
      <c r="AZ39" s="211"/>
      <c r="BA39" s="211"/>
      <c r="BB39" s="214"/>
      <c r="BC39" s="214"/>
      <c r="BD39" s="214"/>
      <c r="BE39" s="214"/>
      <c r="BF39" s="214"/>
      <c r="BG39" s="214"/>
      <c r="BH39" s="214"/>
      <c r="BI39" s="214"/>
      <c r="BJ39" s="214"/>
      <c r="BK39" s="214"/>
      <c r="BL39" s="211"/>
      <c r="BM39" s="211"/>
      <c r="BN39" s="211"/>
      <c r="BO39" s="211"/>
      <c r="BP39" s="211"/>
      <c r="BQ39" s="211"/>
      <c r="BR39" s="211"/>
      <c r="BS39" s="211"/>
      <c r="BT39" s="211"/>
      <c r="BU39" s="211"/>
      <c r="BV39" s="211"/>
      <c r="BW39" s="211"/>
      <c r="BX39" s="211"/>
      <c r="BY39" s="211"/>
      <c r="BZ39" s="211"/>
      <c r="CA39" s="211"/>
      <c r="CB39" s="211"/>
      <c r="CC39" s="211"/>
      <c r="CD39" s="211"/>
      <c r="CE39" s="211"/>
      <c r="CF39" s="211"/>
      <c r="CG39" s="211"/>
      <c r="CH39" s="209"/>
    </row>
    <row r="40" spans="3:88"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1"/>
      <c r="AY40" s="211"/>
      <c r="AZ40" s="211"/>
      <c r="BA40" s="211"/>
      <c r="BB40" s="214"/>
      <c r="BC40" s="214"/>
      <c r="BD40" s="214"/>
      <c r="BE40" s="214"/>
      <c r="BF40" s="214"/>
      <c r="BG40" s="214"/>
      <c r="BH40" s="214"/>
      <c r="BI40" s="214"/>
      <c r="BJ40" s="214"/>
      <c r="BK40" s="214"/>
      <c r="BL40" s="211"/>
      <c r="BM40" s="211"/>
      <c r="BN40" s="211"/>
      <c r="BO40" s="211"/>
      <c r="BP40" s="211"/>
      <c r="BQ40" s="211"/>
      <c r="BR40" s="211"/>
      <c r="BS40" s="211"/>
      <c r="BT40" s="211"/>
      <c r="BU40" s="211"/>
      <c r="BV40" s="211"/>
      <c r="BW40" s="211"/>
      <c r="BX40" s="211"/>
      <c r="BY40" s="211"/>
      <c r="BZ40" s="211"/>
      <c r="CA40" s="211"/>
      <c r="CB40" s="211"/>
      <c r="CC40" s="211"/>
      <c r="CD40" s="211"/>
      <c r="CE40" s="211"/>
      <c r="CF40" s="211"/>
      <c r="CG40" s="211"/>
      <c r="CH40" s="209"/>
    </row>
    <row r="41" spans="3:88"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4"/>
      <c r="BC41" s="214"/>
      <c r="BD41" s="214"/>
      <c r="BE41" s="214"/>
      <c r="BF41" s="214"/>
      <c r="BG41" s="214"/>
      <c r="BH41" s="214"/>
      <c r="BI41" s="214"/>
      <c r="BJ41" s="214"/>
      <c r="BK41" s="214"/>
      <c r="BL41" s="211"/>
      <c r="BM41" s="211"/>
      <c r="BN41" s="211"/>
      <c r="BO41" s="211"/>
      <c r="BP41" s="211"/>
      <c r="BQ41" s="211"/>
      <c r="BR41" s="211"/>
      <c r="BS41" s="211"/>
      <c r="BT41" s="211"/>
      <c r="BU41" s="211"/>
      <c r="BV41" s="211"/>
      <c r="BW41" s="211"/>
      <c r="BX41" s="211"/>
      <c r="BY41" s="211"/>
      <c r="BZ41" s="211"/>
      <c r="CA41" s="211"/>
      <c r="CB41" s="211"/>
      <c r="CC41" s="211"/>
      <c r="CD41" s="211"/>
      <c r="CE41" s="211"/>
      <c r="CF41" s="211"/>
      <c r="CG41" s="211"/>
      <c r="CH41" s="209"/>
    </row>
    <row r="42" spans="3:88"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4"/>
      <c r="BC42" s="214"/>
      <c r="BD42" s="214"/>
      <c r="BE42" s="214"/>
      <c r="BF42" s="214"/>
      <c r="BG42" s="214"/>
      <c r="BH42" s="214"/>
      <c r="BI42" s="214"/>
      <c r="BJ42" s="214"/>
      <c r="BK42" s="214"/>
      <c r="BL42" s="211"/>
      <c r="BM42" s="211"/>
      <c r="BN42" s="211"/>
      <c r="BO42" s="211"/>
      <c r="BP42" s="211"/>
      <c r="BQ42" s="211"/>
      <c r="BR42" s="211"/>
      <c r="BS42" s="211"/>
      <c r="BT42" s="211"/>
      <c r="BU42" s="211"/>
      <c r="BV42" s="211"/>
      <c r="BW42" s="211"/>
      <c r="BX42" s="211"/>
      <c r="BY42" s="211"/>
      <c r="BZ42" s="211"/>
      <c r="CA42" s="211"/>
      <c r="CB42" s="211"/>
      <c r="CC42" s="211"/>
      <c r="CD42" s="211"/>
      <c r="CE42" s="211"/>
      <c r="CF42" s="211"/>
      <c r="CG42" s="211"/>
      <c r="CH42" s="209"/>
    </row>
    <row r="43" spans="3:88"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4"/>
      <c r="BC43" s="214"/>
      <c r="BD43" s="214"/>
      <c r="BE43" s="214"/>
      <c r="BF43" s="214"/>
      <c r="BG43" s="214"/>
      <c r="BH43" s="214"/>
      <c r="BI43" s="214"/>
      <c r="BJ43" s="214"/>
      <c r="BK43" s="214"/>
      <c r="BL43" s="211"/>
      <c r="BM43" s="211"/>
      <c r="BN43" s="211"/>
      <c r="BO43" s="211"/>
      <c r="BP43" s="211"/>
      <c r="BQ43" s="211"/>
      <c r="BR43" s="211"/>
      <c r="BS43" s="211"/>
      <c r="BT43" s="211"/>
      <c r="BU43" s="211"/>
      <c r="BV43" s="211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  <c r="CG43" s="211"/>
    </row>
    <row r="44" spans="3:88" ht="18.75">
      <c r="C44" s="211"/>
      <c r="D44" s="211"/>
      <c r="E44" s="211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38" t="s">
        <v>21</v>
      </c>
      <c r="W44" s="244"/>
      <c r="X44" s="244"/>
      <c r="Y44" s="244"/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  <c r="AJ44" s="244"/>
      <c r="AK44" s="244"/>
      <c r="AL44" s="244"/>
      <c r="AM44" s="244"/>
      <c r="AN44" s="244"/>
      <c r="AO44" s="244"/>
      <c r="AP44" s="244"/>
      <c r="AQ44" s="244"/>
      <c r="AR44" s="244"/>
      <c r="AS44" s="244"/>
      <c r="AT44" s="244"/>
      <c r="AU44" s="244"/>
      <c r="AV44" s="244"/>
      <c r="AW44" s="244"/>
      <c r="AX44" s="244"/>
      <c r="AY44" s="244"/>
      <c r="AZ44" s="244"/>
      <c r="BA44" s="244"/>
      <c r="BB44" s="244"/>
      <c r="BC44" s="244"/>
      <c r="BD44" s="244"/>
      <c r="BE44" s="830" t="s">
        <v>437</v>
      </c>
      <c r="BF44" s="830"/>
      <c r="BG44" s="830"/>
      <c r="BH44" s="830"/>
      <c r="BI44" s="830"/>
      <c r="BJ44" s="830"/>
      <c r="BK44" s="830"/>
      <c r="BL44" s="830"/>
      <c r="BM44" s="830"/>
      <c r="BN44" s="830"/>
      <c r="BO44" s="830"/>
      <c r="BP44" s="830"/>
      <c r="BQ44" s="830"/>
      <c r="BR44" s="830"/>
      <c r="BS44" s="830"/>
      <c r="BT44" s="830"/>
      <c r="BU44" s="830"/>
      <c r="BV44" s="830"/>
      <c r="BW44" s="830"/>
      <c r="BX44" s="830"/>
      <c r="BY44" s="830"/>
      <c r="BZ44" s="830"/>
      <c r="CA44" s="830"/>
      <c r="CB44" s="830"/>
      <c r="CC44" s="830"/>
      <c r="CD44" s="830"/>
      <c r="CE44" s="830"/>
      <c r="CF44" s="830"/>
      <c r="CG44" s="830"/>
      <c r="CH44" s="830"/>
      <c r="CI44" s="601"/>
      <c r="CJ44" s="601"/>
    </row>
    <row r="45" spans="3:88" ht="15.75" thickBot="1"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1"/>
      <c r="AM45" s="211"/>
      <c r="AN45" s="211"/>
      <c r="AO45" s="211"/>
      <c r="AP45" s="211"/>
      <c r="AQ45" s="211"/>
      <c r="AR45" s="211"/>
      <c r="AS45" s="211"/>
      <c r="AT45" s="211"/>
      <c r="AU45" s="211"/>
      <c r="AV45" s="211"/>
      <c r="AW45" s="211"/>
      <c r="AX45" s="211"/>
      <c r="AY45" s="211"/>
      <c r="AZ45" s="211"/>
      <c r="BA45" s="211"/>
      <c r="BB45" s="211"/>
      <c r="BC45" s="211"/>
      <c r="BD45" s="211"/>
      <c r="BE45" s="571"/>
      <c r="BF45" s="571"/>
      <c r="BG45" s="571"/>
      <c r="BH45" s="571"/>
      <c r="BI45" s="571"/>
      <c r="BJ45" s="571"/>
      <c r="BK45" s="571"/>
      <c r="BL45" s="571"/>
      <c r="BM45" s="571"/>
      <c r="BN45" s="571"/>
      <c r="BO45" s="571"/>
      <c r="BP45" s="571"/>
      <c r="BQ45" s="571"/>
      <c r="BR45" s="571"/>
      <c r="BS45" s="571"/>
      <c r="BT45" s="571"/>
      <c r="BU45" s="571"/>
      <c r="BV45" s="571"/>
      <c r="BW45" s="571"/>
      <c r="BX45" s="571"/>
      <c r="BY45" s="571"/>
      <c r="BZ45" s="571"/>
      <c r="CA45" s="571"/>
      <c r="CB45" s="571"/>
      <c r="CC45" s="571"/>
      <c r="CD45" s="571"/>
      <c r="CE45" s="571"/>
      <c r="CF45" s="571"/>
      <c r="CG45" s="571"/>
      <c r="CH45" s="175"/>
      <c r="CI45" s="175"/>
      <c r="CJ45" s="175"/>
    </row>
    <row r="46" spans="3:88" ht="15" customHeight="1">
      <c r="C46" s="211"/>
      <c r="D46" s="1466" t="s">
        <v>22</v>
      </c>
      <c r="E46" s="1469" t="s">
        <v>23</v>
      </c>
      <c r="F46" s="1470"/>
      <c r="G46" s="1470"/>
      <c r="H46" s="1470"/>
      <c r="I46" s="1471"/>
      <c r="J46" s="1469" t="s">
        <v>24</v>
      </c>
      <c r="K46" s="1470"/>
      <c r="L46" s="1470"/>
      <c r="M46" s="1471"/>
      <c r="N46" s="1469" t="s">
        <v>25</v>
      </c>
      <c r="O46" s="1470"/>
      <c r="P46" s="1470"/>
      <c r="Q46" s="1471"/>
      <c r="R46" s="1469" t="s">
        <v>26</v>
      </c>
      <c r="S46" s="1470"/>
      <c r="T46" s="1470"/>
      <c r="U46" s="1470"/>
      <c r="V46" s="1471"/>
      <c r="W46" s="1469" t="s">
        <v>27</v>
      </c>
      <c r="X46" s="1470"/>
      <c r="Y46" s="1470"/>
      <c r="Z46" s="1471"/>
      <c r="AA46" s="1472" t="s">
        <v>28</v>
      </c>
      <c r="AB46" s="1473"/>
      <c r="AC46" s="1473"/>
      <c r="AD46" s="1474"/>
      <c r="AE46" s="1472" t="s">
        <v>29</v>
      </c>
      <c r="AF46" s="1473"/>
      <c r="AG46" s="1473"/>
      <c r="AH46" s="1474"/>
      <c r="AI46" s="1472" t="s">
        <v>30</v>
      </c>
      <c r="AJ46" s="1473"/>
      <c r="AK46" s="1473"/>
      <c r="AL46" s="1473"/>
      <c r="AM46" s="1474"/>
      <c r="AN46" s="1472" t="s">
        <v>31</v>
      </c>
      <c r="AO46" s="1473"/>
      <c r="AP46" s="1473"/>
      <c r="AQ46" s="1474"/>
      <c r="AR46" s="1472" t="s">
        <v>32</v>
      </c>
      <c r="AS46" s="1473"/>
      <c r="AT46" s="1473"/>
      <c r="AU46" s="1473"/>
      <c r="AV46" s="1474"/>
      <c r="AW46" s="1472" t="s">
        <v>33</v>
      </c>
      <c r="AX46" s="1473"/>
      <c r="AY46" s="1473"/>
      <c r="AZ46" s="1474"/>
      <c r="BA46" s="1472" t="s">
        <v>34</v>
      </c>
      <c r="BB46" s="1473"/>
      <c r="BC46" s="1473"/>
      <c r="BD46" s="1490"/>
      <c r="BE46" s="832" t="s">
        <v>435</v>
      </c>
      <c r="BF46" s="833"/>
      <c r="BG46" s="833"/>
      <c r="BH46" s="834"/>
      <c r="BI46" s="832" t="s">
        <v>35</v>
      </c>
      <c r="BJ46" s="833"/>
      <c r="BK46" s="833"/>
      <c r="BL46" s="833"/>
      <c r="BM46" s="833"/>
      <c r="BN46" s="833"/>
      <c r="BO46" s="833"/>
      <c r="BP46" s="833"/>
      <c r="BQ46" s="833"/>
      <c r="BR46" s="833"/>
      <c r="BS46" s="833"/>
      <c r="BT46" s="834"/>
      <c r="BU46" s="841" t="s">
        <v>36</v>
      </c>
      <c r="BV46" s="842"/>
      <c r="BW46" s="847" t="s">
        <v>37</v>
      </c>
      <c r="BX46" s="848"/>
      <c r="BY46" s="848"/>
      <c r="BZ46" s="848"/>
      <c r="CA46" s="848"/>
      <c r="CB46" s="848"/>
      <c r="CC46" s="848"/>
      <c r="CD46" s="849"/>
      <c r="CE46" s="856" t="s">
        <v>215</v>
      </c>
      <c r="CF46" s="857"/>
      <c r="CG46" s="863" t="s">
        <v>38</v>
      </c>
      <c r="CH46" s="866" t="s">
        <v>39</v>
      </c>
    </row>
    <row r="47" spans="3:88" ht="30" customHeight="1" thickBot="1">
      <c r="C47" s="211"/>
      <c r="D47" s="1467"/>
      <c r="E47" s="602">
        <v>1</v>
      </c>
      <c r="F47" s="602">
        <v>8</v>
      </c>
      <c r="G47" s="602">
        <v>15</v>
      </c>
      <c r="H47" s="602">
        <v>22</v>
      </c>
      <c r="I47" s="602">
        <v>29</v>
      </c>
      <c r="J47" s="602">
        <v>6</v>
      </c>
      <c r="K47" s="602">
        <v>13</v>
      </c>
      <c r="L47" s="602">
        <v>20</v>
      </c>
      <c r="M47" s="602">
        <v>27</v>
      </c>
      <c r="N47" s="602">
        <v>3</v>
      </c>
      <c r="O47" s="602">
        <v>10</v>
      </c>
      <c r="P47" s="602">
        <v>17</v>
      </c>
      <c r="Q47" s="602">
        <v>24</v>
      </c>
      <c r="R47" s="602">
        <v>1</v>
      </c>
      <c r="S47" s="602">
        <v>8</v>
      </c>
      <c r="T47" s="602">
        <v>15</v>
      </c>
      <c r="U47" s="602">
        <v>22</v>
      </c>
      <c r="V47" s="602">
        <v>29</v>
      </c>
      <c r="W47" s="602">
        <v>5</v>
      </c>
      <c r="X47" s="602">
        <v>12</v>
      </c>
      <c r="Y47" s="602">
        <v>19</v>
      </c>
      <c r="Z47" s="602">
        <v>26</v>
      </c>
      <c r="AA47" s="602">
        <v>2</v>
      </c>
      <c r="AB47" s="602">
        <v>9</v>
      </c>
      <c r="AC47" s="602">
        <v>16</v>
      </c>
      <c r="AD47" s="602">
        <v>23</v>
      </c>
      <c r="AE47" s="602">
        <v>2</v>
      </c>
      <c r="AF47" s="602">
        <v>9</v>
      </c>
      <c r="AG47" s="602">
        <v>16</v>
      </c>
      <c r="AH47" s="602">
        <v>23</v>
      </c>
      <c r="AI47" s="602">
        <v>30</v>
      </c>
      <c r="AJ47" s="602">
        <v>6</v>
      </c>
      <c r="AK47" s="602">
        <v>13</v>
      </c>
      <c r="AL47" s="602">
        <v>20</v>
      </c>
      <c r="AM47" s="602">
        <v>27</v>
      </c>
      <c r="AN47" s="602">
        <v>4</v>
      </c>
      <c r="AO47" s="602">
        <v>11</v>
      </c>
      <c r="AP47" s="602">
        <v>18</v>
      </c>
      <c r="AQ47" s="602">
        <v>25</v>
      </c>
      <c r="AR47" s="602">
        <v>1</v>
      </c>
      <c r="AS47" s="602">
        <v>8</v>
      </c>
      <c r="AT47" s="602">
        <v>15</v>
      </c>
      <c r="AU47" s="602">
        <v>22</v>
      </c>
      <c r="AV47" s="602">
        <v>29</v>
      </c>
      <c r="AW47" s="602">
        <v>6</v>
      </c>
      <c r="AX47" s="602">
        <v>13</v>
      </c>
      <c r="AY47" s="602">
        <v>20</v>
      </c>
      <c r="AZ47" s="602">
        <v>27</v>
      </c>
      <c r="BA47" s="602">
        <v>3</v>
      </c>
      <c r="BB47" s="602">
        <v>10</v>
      </c>
      <c r="BC47" s="602">
        <v>17</v>
      </c>
      <c r="BD47" s="603">
        <v>24</v>
      </c>
      <c r="BE47" s="835"/>
      <c r="BF47" s="836"/>
      <c r="BG47" s="836"/>
      <c r="BH47" s="837"/>
      <c r="BI47" s="838"/>
      <c r="BJ47" s="839"/>
      <c r="BK47" s="839"/>
      <c r="BL47" s="839"/>
      <c r="BM47" s="839"/>
      <c r="BN47" s="839"/>
      <c r="BO47" s="839"/>
      <c r="BP47" s="839"/>
      <c r="BQ47" s="839"/>
      <c r="BR47" s="839"/>
      <c r="BS47" s="839"/>
      <c r="BT47" s="840"/>
      <c r="BU47" s="843"/>
      <c r="BV47" s="844"/>
      <c r="BW47" s="850"/>
      <c r="BX47" s="851"/>
      <c r="BY47" s="851"/>
      <c r="BZ47" s="851"/>
      <c r="CA47" s="851"/>
      <c r="CB47" s="851"/>
      <c r="CC47" s="851"/>
      <c r="CD47" s="852"/>
      <c r="CE47" s="858"/>
      <c r="CF47" s="859"/>
      <c r="CG47" s="864"/>
      <c r="CH47" s="867"/>
    </row>
    <row r="48" spans="3:88" ht="30" customHeight="1" thickBot="1">
      <c r="C48" s="211"/>
      <c r="D48" s="1467"/>
      <c r="E48" s="604">
        <v>7</v>
      </c>
      <c r="F48" s="604">
        <v>14</v>
      </c>
      <c r="G48" s="604">
        <v>21</v>
      </c>
      <c r="H48" s="604">
        <v>28</v>
      </c>
      <c r="I48" s="604">
        <v>5</v>
      </c>
      <c r="J48" s="604">
        <v>12</v>
      </c>
      <c r="K48" s="604">
        <v>19</v>
      </c>
      <c r="L48" s="604">
        <v>26</v>
      </c>
      <c r="M48" s="604">
        <v>2</v>
      </c>
      <c r="N48" s="604">
        <v>9</v>
      </c>
      <c r="O48" s="604">
        <v>16</v>
      </c>
      <c r="P48" s="604">
        <v>23</v>
      </c>
      <c r="Q48" s="604">
        <v>30</v>
      </c>
      <c r="R48" s="604">
        <v>7</v>
      </c>
      <c r="S48" s="604">
        <v>14</v>
      </c>
      <c r="T48" s="604">
        <v>21</v>
      </c>
      <c r="U48" s="604">
        <v>28</v>
      </c>
      <c r="V48" s="604">
        <v>4</v>
      </c>
      <c r="W48" s="604">
        <v>11</v>
      </c>
      <c r="X48" s="604">
        <v>18</v>
      </c>
      <c r="Y48" s="604">
        <v>25</v>
      </c>
      <c r="Z48" s="604">
        <v>1</v>
      </c>
      <c r="AA48" s="604">
        <v>8</v>
      </c>
      <c r="AB48" s="604">
        <v>15</v>
      </c>
      <c r="AC48" s="604">
        <v>22</v>
      </c>
      <c r="AD48" s="604">
        <v>1</v>
      </c>
      <c r="AE48" s="604">
        <v>8</v>
      </c>
      <c r="AF48" s="604">
        <v>15</v>
      </c>
      <c r="AG48" s="604">
        <v>22</v>
      </c>
      <c r="AH48" s="604">
        <v>29</v>
      </c>
      <c r="AI48" s="604">
        <v>5</v>
      </c>
      <c r="AJ48" s="604">
        <v>12</v>
      </c>
      <c r="AK48" s="604">
        <v>19</v>
      </c>
      <c r="AL48" s="604">
        <v>26</v>
      </c>
      <c r="AM48" s="604">
        <v>3</v>
      </c>
      <c r="AN48" s="604">
        <v>10</v>
      </c>
      <c r="AO48" s="604">
        <v>17</v>
      </c>
      <c r="AP48" s="604">
        <v>24</v>
      </c>
      <c r="AQ48" s="604">
        <v>31</v>
      </c>
      <c r="AR48" s="604">
        <v>7</v>
      </c>
      <c r="AS48" s="604">
        <v>14</v>
      </c>
      <c r="AT48" s="604">
        <v>21</v>
      </c>
      <c r="AU48" s="604">
        <v>28</v>
      </c>
      <c r="AV48" s="604">
        <v>5</v>
      </c>
      <c r="AW48" s="604">
        <v>12</v>
      </c>
      <c r="AX48" s="604">
        <v>19</v>
      </c>
      <c r="AY48" s="604">
        <v>26</v>
      </c>
      <c r="AZ48" s="604">
        <v>2</v>
      </c>
      <c r="BA48" s="604">
        <v>9</v>
      </c>
      <c r="BB48" s="604">
        <v>16</v>
      </c>
      <c r="BC48" s="604">
        <v>23</v>
      </c>
      <c r="BD48" s="605">
        <v>30</v>
      </c>
      <c r="BE48" s="835"/>
      <c r="BF48" s="836"/>
      <c r="BG48" s="836"/>
      <c r="BH48" s="837"/>
      <c r="BI48" s="1493" t="s">
        <v>40</v>
      </c>
      <c r="BJ48" s="1494"/>
      <c r="BK48" s="1494"/>
      <c r="BL48" s="1495"/>
      <c r="BM48" s="832" t="s">
        <v>41</v>
      </c>
      <c r="BN48" s="833"/>
      <c r="BO48" s="833"/>
      <c r="BP48" s="834"/>
      <c r="BQ48" s="832" t="s">
        <v>42</v>
      </c>
      <c r="BR48" s="833"/>
      <c r="BS48" s="833"/>
      <c r="BT48" s="834"/>
      <c r="BU48" s="843"/>
      <c r="BV48" s="844"/>
      <c r="BW48" s="853"/>
      <c r="BX48" s="854"/>
      <c r="BY48" s="854"/>
      <c r="BZ48" s="854"/>
      <c r="CA48" s="854"/>
      <c r="CB48" s="854"/>
      <c r="CC48" s="854"/>
      <c r="CD48" s="855"/>
      <c r="CE48" s="858"/>
      <c r="CF48" s="859"/>
      <c r="CG48" s="864"/>
      <c r="CH48" s="867"/>
    </row>
    <row r="49" spans="3:86" ht="80.099999999999994" customHeight="1">
      <c r="C49" s="211"/>
      <c r="D49" s="1467"/>
      <c r="E49" s="1448">
        <v>1</v>
      </c>
      <c r="F49" s="1448">
        <v>2</v>
      </c>
      <c r="G49" s="1448">
        <v>3</v>
      </c>
      <c r="H49" s="1448">
        <v>4</v>
      </c>
      <c r="I49" s="1448">
        <v>5</v>
      </c>
      <c r="J49" s="1448">
        <v>6</v>
      </c>
      <c r="K49" s="1448">
        <v>7</v>
      </c>
      <c r="L49" s="1448">
        <v>8</v>
      </c>
      <c r="M49" s="1448">
        <v>9</v>
      </c>
      <c r="N49" s="1448">
        <v>10</v>
      </c>
      <c r="O49" s="1448">
        <v>11</v>
      </c>
      <c r="P49" s="1448">
        <v>12</v>
      </c>
      <c r="Q49" s="1448">
        <v>13</v>
      </c>
      <c r="R49" s="1448">
        <v>14</v>
      </c>
      <c r="S49" s="1448">
        <v>15</v>
      </c>
      <c r="T49" s="1448">
        <v>16</v>
      </c>
      <c r="U49" s="1448">
        <v>17</v>
      </c>
      <c r="V49" s="1448">
        <v>18</v>
      </c>
      <c r="W49" s="1448">
        <v>19</v>
      </c>
      <c r="X49" s="1448">
        <v>20</v>
      </c>
      <c r="Y49" s="1448">
        <v>21</v>
      </c>
      <c r="Z49" s="1448">
        <v>22</v>
      </c>
      <c r="AA49" s="1448">
        <v>23</v>
      </c>
      <c r="AB49" s="1448">
        <v>24</v>
      </c>
      <c r="AC49" s="1448">
        <v>25</v>
      </c>
      <c r="AD49" s="1448">
        <v>26</v>
      </c>
      <c r="AE49" s="1448">
        <v>27</v>
      </c>
      <c r="AF49" s="1448">
        <v>28</v>
      </c>
      <c r="AG49" s="1448">
        <v>29</v>
      </c>
      <c r="AH49" s="1448">
        <v>30</v>
      </c>
      <c r="AI49" s="1448">
        <v>31</v>
      </c>
      <c r="AJ49" s="1448">
        <v>32</v>
      </c>
      <c r="AK49" s="1448">
        <v>33</v>
      </c>
      <c r="AL49" s="1448">
        <v>34</v>
      </c>
      <c r="AM49" s="1448">
        <v>35</v>
      </c>
      <c r="AN49" s="1448">
        <v>36</v>
      </c>
      <c r="AO49" s="1448">
        <v>37</v>
      </c>
      <c r="AP49" s="1448">
        <v>38</v>
      </c>
      <c r="AQ49" s="1448">
        <v>39</v>
      </c>
      <c r="AR49" s="1448">
        <v>40</v>
      </c>
      <c r="AS49" s="1448">
        <v>41</v>
      </c>
      <c r="AT49" s="1448">
        <v>42</v>
      </c>
      <c r="AU49" s="1448">
        <v>43</v>
      </c>
      <c r="AV49" s="1448">
        <v>44</v>
      </c>
      <c r="AW49" s="1448">
        <v>45</v>
      </c>
      <c r="AX49" s="1448">
        <v>46</v>
      </c>
      <c r="AY49" s="1448">
        <v>47</v>
      </c>
      <c r="AZ49" s="1448">
        <v>48</v>
      </c>
      <c r="BA49" s="1448">
        <v>49</v>
      </c>
      <c r="BB49" s="1448">
        <v>50</v>
      </c>
      <c r="BC49" s="1448">
        <v>51</v>
      </c>
      <c r="BD49" s="1448">
        <v>52</v>
      </c>
      <c r="BE49" s="835"/>
      <c r="BF49" s="836"/>
      <c r="BG49" s="836"/>
      <c r="BH49" s="837"/>
      <c r="BI49" s="1496"/>
      <c r="BJ49" s="1497"/>
      <c r="BK49" s="1497"/>
      <c r="BL49" s="1498"/>
      <c r="BM49" s="835"/>
      <c r="BN49" s="836"/>
      <c r="BO49" s="836"/>
      <c r="BP49" s="837"/>
      <c r="BQ49" s="835"/>
      <c r="BR49" s="836"/>
      <c r="BS49" s="836"/>
      <c r="BT49" s="837"/>
      <c r="BU49" s="843"/>
      <c r="BV49" s="844"/>
      <c r="BW49" s="869" t="s">
        <v>43</v>
      </c>
      <c r="BX49" s="870"/>
      <c r="BY49" s="1457" t="s">
        <v>44</v>
      </c>
      <c r="BZ49" s="1458"/>
      <c r="CA49" s="869" t="s">
        <v>297</v>
      </c>
      <c r="CB49" s="870"/>
      <c r="CC49" s="869" t="s">
        <v>296</v>
      </c>
      <c r="CD49" s="870"/>
      <c r="CE49" s="860"/>
      <c r="CF49" s="859"/>
      <c r="CG49" s="864"/>
      <c r="CH49" s="867"/>
    </row>
    <row r="50" spans="3:86" ht="80.099999999999994" customHeight="1" thickBot="1">
      <c r="C50" s="211"/>
      <c r="D50" s="1467"/>
      <c r="E50" s="1449"/>
      <c r="F50" s="1449"/>
      <c r="G50" s="1449"/>
      <c r="H50" s="1449"/>
      <c r="I50" s="1449"/>
      <c r="J50" s="1449"/>
      <c r="K50" s="1449"/>
      <c r="L50" s="1449"/>
      <c r="M50" s="1449"/>
      <c r="N50" s="1449"/>
      <c r="O50" s="1449"/>
      <c r="P50" s="1449"/>
      <c r="Q50" s="1449"/>
      <c r="R50" s="1449"/>
      <c r="S50" s="1449"/>
      <c r="T50" s="1449"/>
      <c r="U50" s="1449"/>
      <c r="V50" s="1449"/>
      <c r="W50" s="1449"/>
      <c r="X50" s="1449"/>
      <c r="Y50" s="1449"/>
      <c r="Z50" s="1449"/>
      <c r="AA50" s="1449"/>
      <c r="AB50" s="1449"/>
      <c r="AC50" s="1449"/>
      <c r="AD50" s="1449"/>
      <c r="AE50" s="1449"/>
      <c r="AF50" s="1449"/>
      <c r="AG50" s="1449"/>
      <c r="AH50" s="1449"/>
      <c r="AI50" s="1449"/>
      <c r="AJ50" s="1449"/>
      <c r="AK50" s="1449"/>
      <c r="AL50" s="1449"/>
      <c r="AM50" s="1449"/>
      <c r="AN50" s="1449"/>
      <c r="AO50" s="1449"/>
      <c r="AP50" s="1449"/>
      <c r="AQ50" s="1449"/>
      <c r="AR50" s="1449"/>
      <c r="AS50" s="1449"/>
      <c r="AT50" s="1449"/>
      <c r="AU50" s="1449"/>
      <c r="AV50" s="1449"/>
      <c r="AW50" s="1449"/>
      <c r="AX50" s="1449"/>
      <c r="AY50" s="1449"/>
      <c r="AZ50" s="1449"/>
      <c r="BA50" s="1449"/>
      <c r="BB50" s="1449"/>
      <c r="BC50" s="1449"/>
      <c r="BD50" s="1449"/>
      <c r="BE50" s="835"/>
      <c r="BF50" s="836"/>
      <c r="BG50" s="836"/>
      <c r="BH50" s="837"/>
      <c r="BI50" s="1499"/>
      <c r="BJ50" s="1500"/>
      <c r="BK50" s="1500"/>
      <c r="BL50" s="1501"/>
      <c r="BM50" s="838"/>
      <c r="BN50" s="839"/>
      <c r="BO50" s="839"/>
      <c r="BP50" s="840"/>
      <c r="BQ50" s="838"/>
      <c r="BR50" s="839"/>
      <c r="BS50" s="839"/>
      <c r="BT50" s="840"/>
      <c r="BU50" s="845"/>
      <c r="BV50" s="846"/>
      <c r="BW50" s="871"/>
      <c r="BX50" s="872"/>
      <c r="BY50" s="1459"/>
      <c r="BZ50" s="1460"/>
      <c r="CA50" s="871"/>
      <c r="CB50" s="872"/>
      <c r="CC50" s="871"/>
      <c r="CD50" s="872"/>
      <c r="CE50" s="861"/>
      <c r="CF50" s="862"/>
      <c r="CG50" s="865"/>
      <c r="CH50" s="868"/>
    </row>
    <row r="51" spans="3:86" ht="15.75" customHeight="1" thickBot="1">
      <c r="C51" s="211"/>
      <c r="D51" s="1468"/>
      <c r="E51" s="1450"/>
      <c r="F51" s="1450"/>
      <c r="G51" s="1450"/>
      <c r="H51" s="1450"/>
      <c r="I51" s="1450"/>
      <c r="J51" s="1450"/>
      <c r="K51" s="1450"/>
      <c r="L51" s="1450"/>
      <c r="M51" s="1450"/>
      <c r="N51" s="1450"/>
      <c r="O51" s="1450"/>
      <c r="P51" s="1450"/>
      <c r="Q51" s="1450"/>
      <c r="R51" s="1450"/>
      <c r="S51" s="1450"/>
      <c r="T51" s="1450"/>
      <c r="U51" s="1450"/>
      <c r="V51" s="1450"/>
      <c r="W51" s="1450"/>
      <c r="X51" s="1450"/>
      <c r="Y51" s="1450"/>
      <c r="Z51" s="1450"/>
      <c r="AA51" s="1450"/>
      <c r="AB51" s="1450"/>
      <c r="AC51" s="1450"/>
      <c r="AD51" s="1450"/>
      <c r="AE51" s="1450"/>
      <c r="AF51" s="1450"/>
      <c r="AG51" s="1450"/>
      <c r="AH51" s="1450"/>
      <c r="AI51" s="1450"/>
      <c r="AJ51" s="1450"/>
      <c r="AK51" s="1450"/>
      <c r="AL51" s="1450"/>
      <c r="AM51" s="1450"/>
      <c r="AN51" s="1450"/>
      <c r="AO51" s="1450"/>
      <c r="AP51" s="1450"/>
      <c r="AQ51" s="1450"/>
      <c r="AR51" s="1450"/>
      <c r="AS51" s="1450"/>
      <c r="AT51" s="1450"/>
      <c r="AU51" s="1450"/>
      <c r="AV51" s="1450"/>
      <c r="AW51" s="1450"/>
      <c r="AX51" s="1450"/>
      <c r="AY51" s="1450"/>
      <c r="AZ51" s="1450"/>
      <c r="BA51" s="1450"/>
      <c r="BB51" s="1450"/>
      <c r="BC51" s="1450"/>
      <c r="BD51" s="1450"/>
      <c r="BE51" s="838"/>
      <c r="BF51" s="839"/>
      <c r="BG51" s="839"/>
      <c r="BH51" s="840"/>
      <c r="BI51" s="1451" t="s">
        <v>436</v>
      </c>
      <c r="BJ51" s="1452"/>
      <c r="BK51" s="1453" t="s">
        <v>46</v>
      </c>
      <c r="BL51" s="1454"/>
      <c r="BM51" s="1451" t="s">
        <v>45</v>
      </c>
      <c r="BN51" s="1452"/>
      <c r="BO51" s="1453" t="s">
        <v>46</v>
      </c>
      <c r="BP51" s="1454"/>
      <c r="BQ51" s="1451" t="s">
        <v>45</v>
      </c>
      <c r="BR51" s="1452"/>
      <c r="BS51" s="1453" t="s">
        <v>46</v>
      </c>
      <c r="BT51" s="1454"/>
      <c r="BU51" s="873" t="s">
        <v>45</v>
      </c>
      <c r="BV51" s="874"/>
      <c r="BW51" s="873" t="s">
        <v>45</v>
      </c>
      <c r="BX51" s="874"/>
      <c r="BY51" s="873" t="s">
        <v>45</v>
      </c>
      <c r="BZ51" s="874"/>
      <c r="CA51" s="873" t="s">
        <v>45</v>
      </c>
      <c r="CB51" s="874"/>
      <c r="CC51" s="873" t="s">
        <v>45</v>
      </c>
      <c r="CD51" s="874"/>
      <c r="CE51" s="875" t="s">
        <v>45</v>
      </c>
      <c r="CF51" s="874"/>
      <c r="CG51" s="592" t="s">
        <v>45</v>
      </c>
      <c r="CH51" s="600" t="s">
        <v>45</v>
      </c>
    </row>
    <row r="52" spans="3:86" ht="20.100000000000001" customHeight="1" thickBot="1">
      <c r="C52" s="211"/>
      <c r="D52" s="245">
        <v>1</v>
      </c>
      <c r="E52" s="553"/>
      <c r="F52" s="553"/>
      <c r="G52" s="553"/>
      <c r="H52" s="553"/>
      <c r="I52" s="553"/>
      <c r="J52" s="553"/>
      <c r="K52" s="553"/>
      <c r="L52" s="553"/>
      <c r="M52" s="553"/>
      <c r="N52" s="553"/>
      <c r="O52" s="553"/>
      <c r="P52" s="553"/>
      <c r="Q52" s="553"/>
      <c r="R52" s="553"/>
      <c r="S52" s="553"/>
      <c r="T52" s="553"/>
      <c r="U52" s="553"/>
      <c r="V52" s="554" t="s">
        <v>47</v>
      </c>
      <c r="W52" s="554" t="s">
        <v>47</v>
      </c>
      <c r="X52" s="555"/>
      <c r="Y52" s="556"/>
      <c r="Z52" s="556"/>
      <c r="AA52" s="553"/>
      <c r="AB52" s="553"/>
      <c r="AC52" s="553"/>
      <c r="AD52" s="553"/>
      <c r="AE52" s="553"/>
      <c r="AF52" s="553"/>
      <c r="AG52" s="553"/>
      <c r="AH52" s="553"/>
      <c r="AI52" s="553"/>
      <c r="AJ52" s="553"/>
      <c r="AK52" s="553"/>
      <c r="AL52" s="553"/>
      <c r="AM52" s="553"/>
      <c r="AN52" s="553"/>
      <c r="AO52" s="553"/>
      <c r="AP52" s="553"/>
      <c r="AQ52" s="553"/>
      <c r="AR52" s="553"/>
      <c r="AS52" s="553"/>
      <c r="AT52" s="557" t="s">
        <v>48</v>
      </c>
      <c r="AU52" s="557" t="s">
        <v>48</v>
      </c>
      <c r="AV52" s="554" t="s">
        <v>47</v>
      </c>
      <c r="AW52" s="554" t="s">
        <v>47</v>
      </c>
      <c r="AX52" s="554" t="s">
        <v>47</v>
      </c>
      <c r="AY52" s="554" t="s">
        <v>47</v>
      </c>
      <c r="AZ52" s="554" t="s">
        <v>47</v>
      </c>
      <c r="BA52" s="554" t="s">
        <v>47</v>
      </c>
      <c r="BB52" s="554" t="s">
        <v>47</v>
      </c>
      <c r="BC52" s="554" t="s">
        <v>47</v>
      </c>
      <c r="BD52" s="558" t="s">
        <v>47</v>
      </c>
      <c r="BE52" s="876">
        <v>1</v>
      </c>
      <c r="BF52" s="877"/>
      <c r="BG52" s="877"/>
      <c r="BH52" s="878"/>
      <c r="BI52" s="876">
        <f>COUNTIF(E52:BD52,"")</f>
        <v>39</v>
      </c>
      <c r="BJ52" s="1455"/>
      <c r="BK52" s="1456">
        <f>BI52*36</f>
        <v>1404</v>
      </c>
      <c r="BL52" s="878"/>
      <c r="BM52" s="876">
        <f>COUNTIF(E52:U52,"")</f>
        <v>17</v>
      </c>
      <c r="BN52" s="1455"/>
      <c r="BO52" s="1456">
        <f>BM52*36</f>
        <v>612</v>
      </c>
      <c r="BP52" s="878"/>
      <c r="BQ52" s="876">
        <f>COUNTIF(X52:BD52,"")</f>
        <v>22</v>
      </c>
      <c r="BR52" s="1455"/>
      <c r="BS52" s="1456">
        <f>BQ52*36</f>
        <v>792</v>
      </c>
      <c r="BT52" s="878"/>
      <c r="BU52" s="876">
        <f>COUNTIF(E52:BD52,"Э")</f>
        <v>2</v>
      </c>
      <c r="BV52" s="1455"/>
      <c r="BW52" s="1456">
        <f>COUNTIF(E52:BD52,"УП")</f>
        <v>0</v>
      </c>
      <c r="BX52" s="878"/>
      <c r="BY52" s="876">
        <f>COUNTIF(E52:BD52,"ПП")</f>
        <v>0</v>
      </c>
      <c r="BZ52" s="1455"/>
      <c r="CA52" s="1456">
        <f>COUNTIF(E52:BD52,"Д")</f>
        <v>0</v>
      </c>
      <c r="CB52" s="878"/>
      <c r="CC52" s="876">
        <f>COUNTIF(E52:BD52,"П")</f>
        <v>0</v>
      </c>
      <c r="CD52" s="878"/>
      <c r="CE52" s="877">
        <f>COUNTIF(E52:BD52,"Г")</f>
        <v>0</v>
      </c>
      <c r="CF52" s="878"/>
      <c r="CG52" s="593">
        <f>COUNTIF(E52:BD52,"К")</f>
        <v>11</v>
      </c>
      <c r="CH52" s="594">
        <f>BM52+BQ52+SUM(BU52:CG52)</f>
        <v>52</v>
      </c>
    </row>
    <row r="53" spans="3:86" ht="20.100000000000001" customHeight="1" thickBot="1">
      <c r="C53" s="211"/>
      <c r="D53" s="246">
        <v>2</v>
      </c>
      <c r="E53" s="559"/>
      <c r="F53" s="559"/>
      <c r="G53" s="559"/>
      <c r="H53" s="559"/>
      <c r="I53" s="559"/>
      <c r="J53" s="559"/>
      <c r="K53" s="559"/>
      <c r="L53" s="559"/>
      <c r="M53" s="560"/>
      <c r="N53" s="559"/>
      <c r="O53" s="559"/>
      <c r="P53" s="559"/>
      <c r="Q53" s="559"/>
      <c r="R53" s="559"/>
      <c r="S53" s="559"/>
      <c r="T53" s="559"/>
      <c r="U53" s="559"/>
      <c r="V53" s="554" t="s">
        <v>47</v>
      </c>
      <c r="W53" s="554" t="s">
        <v>47</v>
      </c>
      <c r="X53" s="561"/>
      <c r="Y53" s="561"/>
      <c r="Z53" s="561"/>
      <c r="AA53" s="561"/>
      <c r="AB53" s="561"/>
      <c r="AC53" s="561"/>
      <c r="AD53" s="561"/>
      <c r="AE53" s="561"/>
      <c r="AF53" s="561"/>
      <c r="AG53" s="559"/>
      <c r="AH53" s="559"/>
      <c r="AI53" s="560"/>
      <c r="AJ53" s="562"/>
      <c r="AK53" s="563" t="s">
        <v>432</v>
      </c>
      <c r="AL53" s="563" t="s">
        <v>432</v>
      </c>
      <c r="AM53" s="559"/>
      <c r="AN53" s="559"/>
      <c r="AO53" s="559"/>
      <c r="AP53" s="556"/>
      <c r="AQ53" s="556"/>
      <c r="AR53" s="564"/>
      <c r="AS53" s="564"/>
      <c r="AT53" s="556"/>
      <c r="AU53" s="557" t="s">
        <v>48</v>
      </c>
      <c r="AV53" s="554" t="s">
        <v>47</v>
      </c>
      <c r="AW53" s="554" t="s">
        <v>47</v>
      </c>
      <c r="AX53" s="554" t="s">
        <v>47</v>
      </c>
      <c r="AY53" s="554" t="s">
        <v>47</v>
      </c>
      <c r="AZ53" s="554" t="s">
        <v>47</v>
      </c>
      <c r="BA53" s="554" t="s">
        <v>47</v>
      </c>
      <c r="BB53" s="554" t="s">
        <v>47</v>
      </c>
      <c r="BC53" s="554" t="s">
        <v>47</v>
      </c>
      <c r="BD53" s="558" t="s">
        <v>47</v>
      </c>
      <c r="BE53" s="814">
        <v>2</v>
      </c>
      <c r="BF53" s="816"/>
      <c r="BG53" s="816"/>
      <c r="BH53" s="815"/>
      <c r="BI53" s="814">
        <f>COUNTIF(E53:BD53,"")</f>
        <v>38</v>
      </c>
      <c r="BJ53" s="1446"/>
      <c r="BK53" s="1447">
        <f>BI53*36</f>
        <v>1368</v>
      </c>
      <c r="BL53" s="815"/>
      <c r="BM53" s="814">
        <f>COUNTIF(E53:U53,"")</f>
        <v>17</v>
      </c>
      <c r="BN53" s="1446"/>
      <c r="BO53" s="1447">
        <f t="shared" ref="BO53:BO55" si="0">BM53*36</f>
        <v>612</v>
      </c>
      <c r="BP53" s="815"/>
      <c r="BQ53" s="814">
        <f>COUNTIF(X53:BD53,"")</f>
        <v>21</v>
      </c>
      <c r="BR53" s="1446"/>
      <c r="BS53" s="1447">
        <f t="shared" ref="BS53:BS55" si="1">BQ53*36</f>
        <v>756</v>
      </c>
      <c r="BT53" s="815"/>
      <c r="BU53" s="814">
        <f>COUNTIF(E53:BD53,"Э")</f>
        <v>1</v>
      </c>
      <c r="BV53" s="1446"/>
      <c r="BW53" s="1447">
        <f>COUNTIF(E53:BD53,"УП")</f>
        <v>2</v>
      </c>
      <c r="BX53" s="815"/>
      <c r="BY53" s="814">
        <f>COUNTIF(E53:BD53,"ПП")</f>
        <v>0</v>
      </c>
      <c r="BZ53" s="1446"/>
      <c r="CA53" s="1447">
        <f>COUNTIF(E53:BD53,"Д")</f>
        <v>0</v>
      </c>
      <c r="CB53" s="815"/>
      <c r="CC53" s="814">
        <f>COUNTIF(E53:BD53,"П")</f>
        <v>0</v>
      </c>
      <c r="CD53" s="815"/>
      <c r="CE53" s="816">
        <f>COUNTIF(E53:BD53,"Г")</f>
        <v>0</v>
      </c>
      <c r="CF53" s="815"/>
      <c r="CG53" s="595">
        <f>COUNTIF(E53:BD53,"К")</f>
        <v>11</v>
      </c>
      <c r="CH53" s="596">
        <f>BM53+BQ53+SUM(BU53:CG53)</f>
        <v>52</v>
      </c>
    </row>
    <row r="54" spans="3:86" ht="20.100000000000001" customHeight="1" thickBot="1">
      <c r="C54" s="211"/>
      <c r="D54" s="246">
        <v>3</v>
      </c>
      <c r="E54" s="559"/>
      <c r="F54" s="559"/>
      <c r="G54" s="559"/>
      <c r="H54" s="559"/>
      <c r="I54" s="559"/>
      <c r="J54" s="559"/>
      <c r="K54" s="559"/>
      <c r="L54" s="559"/>
      <c r="M54" s="560"/>
      <c r="N54" s="561"/>
      <c r="O54" s="561"/>
      <c r="P54" s="565"/>
      <c r="Q54" s="565"/>
      <c r="R54" s="557" t="s">
        <v>48</v>
      </c>
      <c r="S54" s="566" t="s">
        <v>433</v>
      </c>
      <c r="T54" s="566" t="s">
        <v>433</v>
      </c>
      <c r="U54" s="566" t="s">
        <v>433</v>
      </c>
      <c r="V54" s="554" t="s">
        <v>47</v>
      </c>
      <c r="W54" s="554" t="s">
        <v>47</v>
      </c>
      <c r="X54" s="567"/>
      <c r="Y54" s="567"/>
      <c r="Z54" s="567"/>
      <c r="AA54" s="567"/>
      <c r="AB54" s="563" t="s">
        <v>432</v>
      </c>
      <c r="AC54" s="563" t="s">
        <v>432</v>
      </c>
      <c r="AD54" s="568"/>
      <c r="AE54" s="567"/>
      <c r="AF54" s="569"/>
      <c r="AG54" s="569"/>
      <c r="AH54" s="570"/>
      <c r="AI54" s="571"/>
      <c r="AJ54" s="559"/>
      <c r="AK54" s="560"/>
      <c r="AL54" s="572"/>
      <c r="AM54" s="556"/>
      <c r="AN54" s="556"/>
      <c r="AO54" s="556"/>
      <c r="AP54" s="556"/>
      <c r="AQ54" s="556"/>
      <c r="AR54" s="556"/>
      <c r="AS54" s="556"/>
      <c r="AT54" s="556"/>
      <c r="AU54" s="556"/>
      <c r="AV54" s="557" t="s">
        <v>48</v>
      </c>
      <c r="AW54" s="554" t="s">
        <v>47</v>
      </c>
      <c r="AX54" s="554" t="s">
        <v>47</v>
      </c>
      <c r="AY54" s="554" t="s">
        <v>47</v>
      </c>
      <c r="AZ54" s="554" t="s">
        <v>47</v>
      </c>
      <c r="BA54" s="554" t="s">
        <v>47</v>
      </c>
      <c r="BB54" s="554" t="s">
        <v>47</v>
      </c>
      <c r="BC54" s="558" t="s">
        <v>47</v>
      </c>
      <c r="BD54" s="558" t="s">
        <v>47</v>
      </c>
      <c r="BE54" s="814">
        <v>3</v>
      </c>
      <c r="BF54" s="816"/>
      <c r="BG54" s="816"/>
      <c r="BH54" s="815"/>
      <c r="BI54" s="817">
        <f>COUNTIF(E54:BD54,"")</f>
        <v>35</v>
      </c>
      <c r="BJ54" s="1445"/>
      <c r="BK54" s="1445">
        <f t="shared" ref="BK54:BK55" si="2">BI54*36</f>
        <v>1260</v>
      </c>
      <c r="BL54" s="818"/>
      <c r="BM54" s="814">
        <f>COUNTIF(E54:U54,"")</f>
        <v>13</v>
      </c>
      <c r="BN54" s="1446"/>
      <c r="BO54" s="1447">
        <f t="shared" si="0"/>
        <v>468</v>
      </c>
      <c r="BP54" s="815"/>
      <c r="BQ54" s="817">
        <f>COUNTIF(X54:BD54,"")</f>
        <v>22</v>
      </c>
      <c r="BR54" s="1445"/>
      <c r="BS54" s="1445">
        <f t="shared" si="1"/>
        <v>792</v>
      </c>
      <c r="BT54" s="818"/>
      <c r="BU54" s="817">
        <f>COUNTIF(E54:BD54,"Э")</f>
        <v>2</v>
      </c>
      <c r="BV54" s="1445"/>
      <c r="BW54" s="1445">
        <f>COUNTIF(E54:BD54,"УП")</f>
        <v>2</v>
      </c>
      <c r="BX54" s="818"/>
      <c r="BY54" s="814">
        <f>COUNTIF(E54:BD54,"ПП")</f>
        <v>3</v>
      </c>
      <c r="BZ54" s="1446"/>
      <c r="CA54" s="1445">
        <f>COUNTIF(E54:BD54,"Д")</f>
        <v>0</v>
      </c>
      <c r="CB54" s="818"/>
      <c r="CC54" s="817">
        <f>COUNTIF(E54:BD54,"П")</f>
        <v>0</v>
      </c>
      <c r="CD54" s="818"/>
      <c r="CE54" s="816">
        <f>COUNTIF(E54:BD54,"Г")</f>
        <v>0</v>
      </c>
      <c r="CF54" s="815"/>
      <c r="CG54" s="595">
        <f>COUNTIF(E54:BD54,"К")</f>
        <v>10</v>
      </c>
      <c r="CH54" s="596">
        <f>BM54+BQ54+SUM(BU54:CG54)</f>
        <v>52</v>
      </c>
    </row>
    <row r="55" spans="3:86" ht="20.100000000000001" customHeight="1" thickBot="1">
      <c r="C55" s="211"/>
      <c r="D55" s="246">
        <v>4</v>
      </c>
      <c r="E55" s="573"/>
      <c r="F55" s="574"/>
      <c r="G55" s="574"/>
      <c r="H55" s="574"/>
      <c r="I55" s="575"/>
      <c r="J55" s="574"/>
      <c r="K55" s="576"/>
      <c r="L55" s="576"/>
      <c r="M55" s="553"/>
      <c r="N55" s="576"/>
      <c r="O55" s="576"/>
      <c r="P55" s="576"/>
      <c r="Q55" s="576"/>
      <c r="R55" s="557" t="s">
        <v>48</v>
      </c>
      <c r="S55" s="566" t="s">
        <v>433</v>
      </c>
      <c r="T55" s="566" t="s">
        <v>433</v>
      </c>
      <c r="U55" s="566" t="s">
        <v>433</v>
      </c>
      <c r="V55" s="554" t="s">
        <v>47</v>
      </c>
      <c r="W55" s="554" t="s">
        <v>47</v>
      </c>
      <c r="X55" s="567"/>
      <c r="Y55" s="567"/>
      <c r="Z55" s="567"/>
      <c r="AA55" s="567"/>
      <c r="AB55" s="561"/>
      <c r="AC55" s="561"/>
      <c r="AD55" s="561"/>
      <c r="AE55" s="561"/>
      <c r="AF55" s="561"/>
      <c r="AG55" s="557" t="s">
        <v>48</v>
      </c>
      <c r="AH55" s="566" t="s">
        <v>433</v>
      </c>
      <c r="AI55" s="566" t="s">
        <v>433</v>
      </c>
      <c r="AJ55" s="566" t="s">
        <v>433</v>
      </c>
      <c r="AK55" s="566" t="s">
        <v>433</v>
      </c>
      <c r="AL55" s="577" t="s">
        <v>49</v>
      </c>
      <c r="AM55" s="577" t="s">
        <v>49</v>
      </c>
      <c r="AN55" s="577" t="s">
        <v>49</v>
      </c>
      <c r="AO55" s="577" t="s">
        <v>49</v>
      </c>
      <c r="AP55" s="578" t="s">
        <v>50</v>
      </c>
      <c r="AQ55" s="578" t="s">
        <v>50</v>
      </c>
      <c r="AR55" s="578" t="s">
        <v>50</v>
      </c>
      <c r="AS55" s="578" t="s">
        <v>50</v>
      </c>
      <c r="AT55" s="579" t="s">
        <v>434</v>
      </c>
      <c r="AU55" s="579" t="s">
        <v>434</v>
      </c>
      <c r="AV55" s="580"/>
      <c r="AW55" s="580"/>
      <c r="AX55" s="580"/>
      <c r="AY55" s="580"/>
      <c r="AZ55" s="580"/>
      <c r="BA55" s="580"/>
      <c r="BB55" s="580"/>
      <c r="BC55" s="580"/>
      <c r="BD55" s="580"/>
      <c r="BE55" s="819">
        <v>4</v>
      </c>
      <c r="BF55" s="820"/>
      <c r="BG55" s="820"/>
      <c r="BH55" s="821"/>
      <c r="BI55" s="822">
        <f>COUNTIF(E55:AU55,"")</f>
        <v>22</v>
      </c>
      <c r="BJ55" s="879"/>
      <c r="BK55" s="879">
        <f t="shared" si="2"/>
        <v>792</v>
      </c>
      <c r="BL55" s="823"/>
      <c r="BM55" s="819">
        <f>COUNTIF(E55:U55,"")</f>
        <v>13</v>
      </c>
      <c r="BN55" s="1443"/>
      <c r="BO55" s="1444">
        <f t="shared" si="0"/>
        <v>468</v>
      </c>
      <c r="BP55" s="821"/>
      <c r="BQ55" s="822">
        <f>COUNTIF(X55:AU55,"")</f>
        <v>9</v>
      </c>
      <c r="BR55" s="879"/>
      <c r="BS55" s="879">
        <f t="shared" si="1"/>
        <v>324</v>
      </c>
      <c r="BT55" s="823"/>
      <c r="BU55" s="822">
        <f>COUNTIF(E55:AU55,"Э")</f>
        <v>2</v>
      </c>
      <c r="BV55" s="879"/>
      <c r="BW55" s="879">
        <f>COUNTIF(E55:BD55,"УП")</f>
        <v>0</v>
      </c>
      <c r="BX55" s="823"/>
      <c r="BY55" s="819">
        <f>COUNTIF(E55:BD55,"ПП")</f>
        <v>7</v>
      </c>
      <c r="BZ55" s="1443"/>
      <c r="CA55" s="879">
        <f>COUNTIF(E55:AU55,"Д")</f>
        <v>4</v>
      </c>
      <c r="CB55" s="823"/>
      <c r="CC55" s="822">
        <f>COUNTIF(E55:BD55,"П")</f>
        <v>4</v>
      </c>
      <c r="CD55" s="823"/>
      <c r="CE55" s="820">
        <f>COUNTIF(E55:BD55,"Г")</f>
        <v>2</v>
      </c>
      <c r="CF55" s="821"/>
      <c r="CG55" s="597">
        <f>COUNTIF(E55:AU55,"К")</f>
        <v>2</v>
      </c>
      <c r="CH55" s="598">
        <f>BM55+BQ55+SUM(BU55:CG55)</f>
        <v>43</v>
      </c>
    </row>
    <row r="56" spans="3:86" ht="27" customHeight="1" thickBot="1">
      <c r="C56" s="211"/>
      <c r="D56" s="248"/>
      <c r="E56" s="248"/>
      <c r="F56" s="248"/>
      <c r="G56" s="248"/>
      <c r="H56" s="248"/>
      <c r="I56" s="248"/>
      <c r="J56" s="248"/>
      <c r="K56" s="248"/>
      <c r="L56" s="248"/>
      <c r="M56" s="249"/>
      <c r="N56" s="248"/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  <c r="AA56" s="248"/>
      <c r="AB56" s="248"/>
      <c r="AC56" s="248"/>
      <c r="AD56" s="248"/>
      <c r="AE56" s="248"/>
      <c r="AF56" s="249"/>
      <c r="AG56" s="248"/>
      <c r="AH56" s="248"/>
      <c r="AI56" s="248"/>
      <c r="AJ56" s="248"/>
      <c r="AK56" s="248"/>
      <c r="AL56" s="248"/>
      <c r="AM56" s="248"/>
      <c r="AN56" s="248"/>
      <c r="AO56" s="248"/>
      <c r="AP56" s="250"/>
      <c r="AQ56" s="251"/>
      <c r="AR56" s="247"/>
      <c r="AS56" s="247"/>
      <c r="AT56" s="247"/>
      <c r="AU56" s="247"/>
      <c r="AV56" s="252"/>
      <c r="AW56" s="253"/>
      <c r="AX56" s="253"/>
      <c r="AY56" s="253"/>
      <c r="AZ56" s="253"/>
      <c r="BA56" s="1442"/>
      <c r="BB56" s="1442"/>
      <c r="BC56" s="1442"/>
      <c r="BD56" s="1442"/>
      <c r="BE56" s="824" t="s">
        <v>71</v>
      </c>
      <c r="BF56" s="825"/>
      <c r="BG56" s="825"/>
      <c r="BH56" s="826"/>
      <c r="BI56" s="827">
        <f>SUM(BI52:BJ55)</f>
        <v>134</v>
      </c>
      <c r="BJ56" s="1439"/>
      <c r="BK56" s="1439">
        <f>SUM(BK52:BL55)</f>
        <v>4824</v>
      </c>
      <c r="BL56" s="828"/>
      <c r="BM56" s="824">
        <f>SUM(BM52:BN55)</f>
        <v>60</v>
      </c>
      <c r="BN56" s="829"/>
      <c r="BO56" s="1441">
        <f>SUM(BO52:BP55)</f>
        <v>2160</v>
      </c>
      <c r="BP56" s="826"/>
      <c r="BQ56" s="827">
        <f>SUM(BQ52:BR55)</f>
        <v>74</v>
      </c>
      <c r="BR56" s="1439"/>
      <c r="BS56" s="1439">
        <f>SUM(BS52:BT55)</f>
        <v>2664</v>
      </c>
      <c r="BT56" s="828"/>
      <c r="BU56" s="827">
        <f>SUM(BU52:BV55)</f>
        <v>7</v>
      </c>
      <c r="BV56" s="1439"/>
      <c r="BW56" s="1439">
        <f>SUM(BW52:BX55)</f>
        <v>4</v>
      </c>
      <c r="BX56" s="828"/>
      <c r="BY56" s="827">
        <f>SUM(BY52:BZ55)</f>
        <v>10</v>
      </c>
      <c r="BZ56" s="1439"/>
      <c r="CA56" s="1439">
        <f>SUM(CA52:CB55)</f>
        <v>4</v>
      </c>
      <c r="CB56" s="828"/>
      <c r="CC56" s="827">
        <f>SUM(CC52:CD55)</f>
        <v>4</v>
      </c>
      <c r="CD56" s="828"/>
      <c r="CE56" s="829">
        <f>SUM(CE52:CF55)</f>
        <v>2</v>
      </c>
      <c r="CF56" s="828"/>
      <c r="CG56" s="599">
        <f>SUM(CG52:CG55)</f>
        <v>34</v>
      </c>
      <c r="CH56" s="599">
        <f>SUM(CH52:CH55)</f>
        <v>199</v>
      </c>
    </row>
    <row r="57" spans="3:86" ht="26.25">
      <c r="C57" s="211"/>
      <c r="D57" s="253"/>
      <c r="E57" s="253"/>
      <c r="F57" s="253"/>
      <c r="G57" s="253"/>
      <c r="H57" s="253"/>
      <c r="I57" s="253"/>
      <c r="J57" s="253"/>
      <c r="K57" s="253"/>
      <c r="L57" s="253"/>
      <c r="M57" s="254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3"/>
      <c r="AB57" s="253"/>
      <c r="AC57" s="253"/>
      <c r="AD57" s="253"/>
      <c r="AE57" s="253"/>
      <c r="AF57" s="254"/>
      <c r="AG57" s="253"/>
      <c r="AH57" s="253"/>
      <c r="AI57" s="253"/>
      <c r="AJ57" s="253"/>
      <c r="AK57" s="253"/>
      <c r="AL57" s="253"/>
      <c r="AM57" s="253"/>
      <c r="AN57" s="253"/>
      <c r="AO57" s="253"/>
      <c r="AP57" s="211"/>
      <c r="AQ57" s="255"/>
      <c r="AR57" s="252"/>
      <c r="AS57" s="252"/>
      <c r="AT57" s="252"/>
      <c r="AU57" s="252"/>
      <c r="AV57" s="252"/>
      <c r="AW57" s="253"/>
      <c r="AX57" s="253"/>
      <c r="AY57" s="253"/>
      <c r="AZ57" s="253"/>
      <c r="BA57" s="253"/>
      <c r="BB57" s="253"/>
      <c r="BC57" s="253"/>
      <c r="BD57" s="253"/>
      <c r="BE57" s="256"/>
      <c r="BF57" s="256"/>
      <c r="BG57" s="252"/>
      <c r="BH57" s="252"/>
      <c r="BI57" s="252"/>
      <c r="BJ57" s="252"/>
      <c r="BK57" s="252"/>
      <c r="BL57" s="252"/>
      <c r="BM57" s="252"/>
      <c r="BN57" s="252"/>
      <c r="BO57" s="252"/>
      <c r="BP57" s="257"/>
      <c r="BQ57" s="211"/>
      <c r="BR57" s="211"/>
      <c r="BS57" s="211"/>
      <c r="BT57" s="211"/>
      <c r="BU57" s="211"/>
      <c r="BV57" s="211"/>
      <c r="BW57" s="211"/>
      <c r="BX57" s="258"/>
      <c r="BY57" s="211"/>
      <c r="BZ57" s="211"/>
      <c r="CA57" s="211"/>
      <c r="CB57" s="211"/>
      <c r="CC57" s="211"/>
      <c r="CD57" s="211"/>
      <c r="CE57" s="211"/>
      <c r="CF57" s="211"/>
      <c r="CG57" s="211"/>
    </row>
    <row r="58" spans="3:86" ht="15.95" customHeight="1">
      <c r="C58" s="211"/>
      <c r="D58" s="259"/>
      <c r="E58" s="581" t="s">
        <v>47</v>
      </c>
      <c r="F58" s="582"/>
      <c r="G58" s="1437" t="s">
        <v>51</v>
      </c>
      <c r="H58" s="1437"/>
      <c r="I58" s="1437"/>
      <c r="J58" s="1437"/>
      <c r="K58" s="1437"/>
      <c r="L58" s="1437"/>
      <c r="M58" s="1437"/>
      <c r="N58" s="1437"/>
      <c r="O58" s="1437"/>
      <c r="P58" s="1437"/>
      <c r="Q58" s="1437"/>
      <c r="R58" s="1437"/>
      <c r="S58" s="1437"/>
      <c r="T58" s="1437"/>
      <c r="U58" s="1437"/>
      <c r="V58" s="582"/>
      <c r="W58" s="583" t="s">
        <v>49</v>
      </c>
      <c r="X58" s="584" t="s">
        <v>52</v>
      </c>
      <c r="Y58" s="1440" t="s">
        <v>53</v>
      </c>
      <c r="Z58" s="1440"/>
      <c r="AA58" s="1440"/>
      <c r="AB58" s="1440"/>
      <c r="AC58" s="1440"/>
      <c r="AD58" s="1440"/>
      <c r="AE58" s="1440"/>
      <c r="AF58" s="1440"/>
      <c r="AG58" s="1440"/>
      <c r="AH58" s="1440"/>
      <c r="AI58" s="1440"/>
      <c r="AJ58" s="1440"/>
      <c r="AK58" s="1440"/>
      <c r="AL58" s="1440"/>
      <c r="AM58" s="1440"/>
      <c r="AN58" s="1440"/>
      <c r="AO58" s="1440"/>
      <c r="AP58" s="1440"/>
      <c r="AQ58" s="1440"/>
      <c r="AR58" s="1440"/>
      <c r="AS58" s="1440"/>
      <c r="AT58" s="582"/>
      <c r="AU58" s="585" t="s">
        <v>50</v>
      </c>
      <c r="AV58" s="584" t="s">
        <v>54</v>
      </c>
      <c r="AW58" s="1440" t="s">
        <v>55</v>
      </c>
      <c r="AX58" s="1440"/>
      <c r="AY58" s="1440"/>
      <c r="AZ58" s="1440"/>
      <c r="BA58" s="1440"/>
      <c r="BB58" s="1440"/>
      <c r="BC58" s="1440"/>
      <c r="BD58" s="1440"/>
      <c r="BE58" s="261"/>
      <c r="BF58" s="261"/>
      <c r="BG58" s="261"/>
      <c r="BH58" s="261"/>
      <c r="BI58" s="262"/>
      <c r="BJ58" s="262"/>
      <c r="BK58" s="262"/>
      <c r="BL58" s="262"/>
      <c r="BM58" s="262"/>
      <c r="BN58" s="262"/>
      <c r="BO58" s="211"/>
      <c r="BP58" s="211"/>
      <c r="BQ58" s="211"/>
      <c r="BR58" s="211"/>
      <c r="BS58" s="211"/>
      <c r="BT58" s="211"/>
      <c r="BU58" s="211"/>
      <c r="BV58" s="211"/>
      <c r="BW58" s="211"/>
      <c r="BX58" s="258"/>
      <c r="BY58" s="211"/>
      <c r="BZ58" s="211"/>
      <c r="CA58" s="211"/>
      <c r="CB58" s="211"/>
      <c r="CC58" s="211"/>
      <c r="CD58" s="211"/>
      <c r="CE58" s="211"/>
      <c r="CF58" s="211"/>
      <c r="CG58" s="211"/>
    </row>
    <row r="59" spans="3:86" ht="15.95" customHeight="1">
      <c r="C59" s="211"/>
      <c r="D59" s="259"/>
      <c r="E59" s="586" t="s">
        <v>48</v>
      </c>
      <c r="F59" s="582"/>
      <c r="G59" s="1437" t="s">
        <v>56</v>
      </c>
      <c r="H59" s="1437"/>
      <c r="I59" s="1437"/>
      <c r="J59" s="1437"/>
      <c r="K59" s="1437"/>
      <c r="L59" s="1437"/>
      <c r="M59" s="1437"/>
      <c r="N59" s="1437"/>
      <c r="O59" s="1437"/>
      <c r="P59" s="1437"/>
      <c r="Q59" s="1437"/>
      <c r="R59" s="1437"/>
      <c r="S59" s="1437"/>
      <c r="T59" s="1437"/>
      <c r="U59" s="1437"/>
      <c r="V59" s="582"/>
      <c r="W59" s="587" t="s">
        <v>433</v>
      </c>
      <c r="X59" s="584" t="s">
        <v>57</v>
      </c>
      <c r="Y59" s="1440" t="s">
        <v>58</v>
      </c>
      <c r="Z59" s="1440"/>
      <c r="AA59" s="1440"/>
      <c r="AB59" s="1440"/>
      <c r="AC59" s="1440"/>
      <c r="AD59" s="1440"/>
      <c r="AE59" s="1440"/>
      <c r="AF59" s="1440"/>
      <c r="AG59" s="1440"/>
      <c r="AH59" s="1440"/>
      <c r="AI59" s="1440"/>
      <c r="AJ59" s="1440"/>
      <c r="AK59" s="1440"/>
      <c r="AL59" s="1440"/>
      <c r="AM59" s="1440"/>
      <c r="AN59" s="1440"/>
      <c r="AO59" s="1440"/>
      <c r="AP59" s="1440"/>
      <c r="AQ59" s="1440"/>
      <c r="AR59" s="1440"/>
      <c r="AS59" s="1440"/>
      <c r="AT59" s="582"/>
      <c r="AU59" s="588" t="s">
        <v>434</v>
      </c>
      <c r="AV59" s="584" t="s">
        <v>59</v>
      </c>
      <c r="AW59" s="1440" t="s">
        <v>60</v>
      </c>
      <c r="AX59" s="1440"/>
      <c r="AY59" s="1440"/>
      <c r="AZ59" s="1440"/>
      <c r="BA59" s="1440"/>
      <c r="BB59" s="1440"/>
      <c r="BC59" s="1440"/>
      <c r="BD59" s="1440"/>
      <c r="BE59" s="261"/>
      <c r="BF59" s="261"/>
      <c r="BG59" s="261"/>
      <c r="BH59" s="261"/>
      <c r="BI59" s="260"/>
      <c r="BJ59" s="260"/>
      <c r="BK59" s="260"/>
      <c r="BL59" s="260"/>
      <c r="BM59" s="260"/>
      <c r="BN59" s="260"/>
      <c r="BO59" s="260"/>
      <c r="BP59" s="260"/>
      <c r="BQ59" s="211"/>
      <c r="BR59" s="211"/>
      <c r="BS59" s="211"/>
      <c r="BT59" s="211"/>
      <c r="BU59" s="211"/>
      <c r="BV59" s="211"/>
      <c r="BW59" s="211"/>
      <c r="BX59" s="211"/>
      <c r="BY59" s="211"/>
      <c r="BZ59" s="211"/>
      <c r="CA59" s="211"/>
      <c r="CB59" s="211"/>
      <c r="CC59" s="211"/>
      <c r="CD59" s="211"/>
      <c r="CE59" s="211"/>
      <c r="CF59" s="211"/>
      <c r="CG59" s="211"/>
    </row>
    <row r="60" spans="3:86" ht="15.95" customHeight="1">
      <c r="C60" s="211"/>
      <c r="D60" s="263"/>
      <c r="E60" s="589"/>
      <c r="F60" s="582"/>
      <c r="G60" s="1437" t="s">
        <v>61</v>
      </c>
      <c r="H60" s="1437"/>
      <c r="I60" s="1437"/>
      <c r="J60" s="1437"/>
      <c r="K60" s="1437"/>
      <c r="L60" s="1437"/>
      <c r="M60" s="1437"/>
      <c r="N60" s="1437"/>
      <c r="O60" s="1437"/>
      <c r="P60" s="1437"/>
      <c r="Q60" s="1437"/>
      <c r="R60" s="1437"/>
      <c r="S60" s="1437"/>
      <c r="T60" s="1437"/>
      <c r="U60" s="1437"/>
      <c r="V60" s="582"/>
      <c r="W60" s="587" t="s">
        <v>432</v>
      </c>
      <c r="X60" s="582"/>
      <c r="Y60" s="1437" t="s">
        <v>62</v>
      </c>
      <c r="Z60" s="1437"/>
      <c r="AA60" s="1437"/>
      <c r="AB60" s="1437"/>
      <c r="AC60" s="1437"/>
      <c r="AD60" s="1437"/>
      <c r="AE60" s="1437"/>
      <c r="AF60" s="1437"/>
      <c r="AG60" s="1437"/>
      <c r="AH60" s="1437"/>
      <c r="AI60" s="1437"/>
      <c r="AJ60" s="1437"/>
      <c r="AK60" s="1437"/>
      <c r="AL60" s="1437"/>
      <c r="AM60" s="1437"/>
      <c r="AN60" s="582"/>
      <c r="AO60" s="582"/>
      <c r="AP60" s="582"/>
      <c r="AQ60" s="582"/>
      <c r="AR60" s="582"/>
      <c r="AS60" s="582"/>
      <c r="AT60" s="582"/>
      <c r="AU60" s="590"/>
      <c r="AV60" s="590"/>
      <c r="AW60" s="591"/>
      <c r="AX60" s="591"/>
      <c r="AY60" s="591"/>
      <c r="AZ60" s="591"/>
      <c r="BA60" s="591"/>
      <c r="BB60" s="591"/>
      <c r="BC60" s="591"/>
      <c r="BD60" s="591"/>
      <c r="BE60" s="257"/>
      <c r="BF60" s="257"/>
      <c r="BG60" s="253"/>
      <c r="BH60" s="253"/>
      <c r="BI60" s="253"/>
      <c r="BJ60" s="253"/>
      <c r="BK60" s="253"/>
      <c r="BL60" s="253"/>
      <c r="BM60" s="253"/>
      <c r="BN60" s="254"/>
      <c r="BO60" s="211"/>
      <c r="BP60" s="211"/>
      <c r="BQ60" s="211"/>
      <c r="BR60" s="211"/>
      <c r="BS60" s="211"/>
      <c r="BT60" s="211"/>
      <c r="BU60" s="211"/>
      <c r="BV60" s="211"/>
      <c r="BW60" s="211"/>
      <c r="BX60" s="211"/>
      <c r="BY60" s="211"/>
      <c r="BZ60" s="211"/>
      <c r="CA60" s="211"/>
      <c r="CB60" s="211"/>
      <c r="CC60" s="211"/>
      <c r="CD60" s="211"/>
      <c r="CE60" s="211"/>
      <c r="CF60" s="211"/>
      <c r="CG60" s="211"/>
    </row>
    <row r="61" spans="3:86" ht="17.25" customHeight="1">
      <c r="C61" s="211"/>
      <c r="D61" s="264"/>
      <c r="E61" s="264"/>
      <c r="F61" s="260"/>
      <c r="G61" s="265"/>
      <c r="H61" s="265"/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65"/>
      <c r="T61" s="266"/>
      <c r="U61" s="266"/>
      <c r="V61" s="267"/>
      <c r="W61" s="268"/>
      <c r="X61" s="267"/>
      <c r="Y61" s="266"/>
      <c r="Z61" s="266"/>
      <c r="AA61" s="265"/>
      <c r="AB61" s="265"/>
      <c r="AC61" s="265"/>
      <c r="AD61" s="265"/>
      <c r="AE61" s="265"/>
      <c r="AF61" s="265"/>
      <c r="AG61" s="265"/>
      <c r="AH61" s="265"/>
      <c r="AI61" s="265"/>
      <c r="AJ61" s="265"/>
      <c r="AK61" s="265"/>
      <c r="AL61" s="265"/>
      <c r="AM61" s="265"/>
      <c r="AN61" s="260"/>
      <c r="AO61" s="260"/>
      <c r="AP61" s="260"/>
      <c r="AQ61" s="260"/>
      <c r="AR61" s="260"/>
      <c r="AS61" s="260"/>
      <c r="AT61" s="260"/>
      <c r="AU61" s="252"/>
      <c r="AV61" s="252"/>
      <c r="AW61" s="253"/>
      <c r="AX61" s="253"/>
      <c r="AY61" s="253"/>
      <c r="AZ61" s="253"/>
      <c r="BA61" s="253"/>
      <c r="BB61" s="253"/>
      <c r="BC61" s="253"/>
      <c r="BD61" s="253"/>
      <c r="BE61" s="257"/>
      <c r="BF61" s="257"/>
      <c r="BG61" s="253"/>
      <c r="BH61" s="253"/>
      <c r="BI61" s="253"/>
      <c r="BJ61" s="1438" t="s">
        <v>367</v>
      </c>
      <c r="BK61" s="1438"/>
      <c r="BL61" s="1438"/>
      <c r="BM61" s="1438"/>
      <c r="BN61" s="1438"/>
      <c r="BO61" s="1438"/>
      <c r="BP61" s="1438"/>
      <c r="BQ61" s="1438"/>
      <c r="BR61" s="1438"/>
      <c r="BS61" s="1438"/>
      <c r="BT61" s="1438"/>
      <c r="BU61" s="1438"/>
      <c r="BV61" s="1438"/>
      <c r="BW61" s="1438"/>
      <c r="BX61" s="1438"/>
      <c r="BY61" s="1438"/>
      <c r="BZ61" s="1438"/>
      <c r="CA61" s="1438"/>
      <c r="CB61" s="211"/>
      <c r="CC61" s="211"/>
      <c r="CD61" s="211"/>
      <c r="CE61" s="211"/>
      <c r="CF61" s="211"/>
      <c r="CG61" s="211"/>
    </row>
    <row r="62" spans="3:86" ht="17.25" customHeight="1">
      <c r="C62" s="211"/>
      <c r="D62" s="264"/>
      <c r="E62" s="264"/>
      <c r="F62" s="260"/>
      <c r="G62" s="265"/>
      <c r="H62" s="265"/>
      <c r="I62" s="265"/>
      <c r="J62" s="265"/>
      <c r="K62" s="265"/>
      <c r="L62" s="265"/>
      <c r="M62" s="265"/>
      <c r="N62" s="265"/>
      <c r="O62" s="265"/>
      <c r="P62" s="265"/>
      <c r="Q62" s="265"/>
      <c r="R62" s="265"/>
      <c r="S62" s="265"/>
      <c r="T62" s="266"/>
      <c r="U62" s="266"/>
      <c r="V62" s="267"/>
      <c r="W62" s="268"/>
      <c r="X62" s="267"/>
      <c r="Y62" s="266"/>
      <c r="Z62" s="266"/>
      <c r="AA62" s="265"/>
      <c r="AB62" s="265"/>
      <c r="AC62" s="265"/>
      <c r="AD62" s="265"/>
      <c r="AE62" s="265"/>
      <c r="AF62" s="265"/>
      <c r="AG62" s="265"/>
      <c r="AH62" s="265"/>
      <c r="AI62" s="265"/>
      <c r="AJ62" s="265"/>
      <c r="AK62" s="265"/>
      <c r="AL62" s="265"/>
      <c r="AM62" s="265"/>
      <c r="AN62" s="260"/>
      <c r="AO62" s="260"/>
      <c r="AP62" s="260"/>
      <c r="AQ62" s="260"/>
      <c r="AR62" s="260"/>
      <c r="AS62" s="260"/>
      <c r="AT62" s="260"/>
      <c r="AU62" s="252"/>
      <c r="AV62" s="252"/>
      <c r="AW62" s="253"/>
      <c r="AX62" s="253"/>
      <c r="AY62" s="253"/>
      <c r="AZ62" s="253"/>
      <c r="BA62" s="253"/>
      <c r="BB62" s="253"/>
      <c r="BC62" s="253"/>
      <c r="BD62" s="253"/>
      <c r="BE62" s="257"/>
      <c r="BF62" s="257"/>
      <c r="BG62" s="253"/>
      <c r="BH62" s="253"/>
      <c r="BI62" s="253"/>
      <c r="BJ62" s="253"/>
      <c r="BK62" s="253"/>
      <c r="BL62" s="253"/>
      <c r="BM62" s="269"/>
      <c r="BN62" s="269"/>
      <c r="BO62" s="269"/>
      <c r="BP62" s="269"/>
      <c r="BQ62" s="269"/>
      <c r="BR62" s="269"/>
      <c r="BS62" s="269"/>
      <c r="BT62" s="269"/>
      <c r="BU62" s="269"/>
      <c r="BV62" s="269"/>
      <c r="BW62" s="269"/>
      <c r="BX62" s="269"/>
      <c r="BY62" s="269"/>
      <c r="BZ62" s="269"/>
      <c r="CA62" s="269"/>
      <c r="CB62" s="211"/>
      <c r="CC62" s="211"/>
      <c r="CD62" s="211"/>
      <c r="CE62" s="211"/>
      <c r="CF62" s="211"/>
      <c r="CG62" s="211"/>
    </row>
    <row r="63" spans="3:86" ht="17.25" customHeight="1">
      <c r="C63" s="211"/>
      <c r="D63" s="264"/>
      <c r="E63" s="264"/>
      <c r="F63" s="260"/>
      <c r="G63" s="265"/>
      <c r="H63" s="265"/>
      <c r="I63" s="265"/>
      <c r="J63" s="265"/>
      <c r="K63" s="265"/>
      <c r="L63" s="265"/>
      <c r="M63" s="265"/>
      <c r="N63" s="265"/>
      <c r="O63" s="265"/>
      <c r="P63" s="265"/>
      <c r="Q63" s="265"/>
      <c r="R63" s="265"/>
      <c r="S63" s="265"/>
      <c r="T63" s="266"/>
      <c r="U63" s="266"/>
      <c r="V63" s="267"/>
      <c r="W63" s="268"/>
      <c r="X63" s="267"/>
      <c r="Y63" s="266"/>
      <c r="Z63" s="266"/>
      <c r="AA63" s="265"/>
      <c r="AB63" s="265"/>
      <c r="AC63" s="265"/>
      <c r="AD63" s="265"/>
      <c r="AE63" s="265"/>
      <c r="AF63" s="265"/>
      <c r="AG63" s="265"/>
      <c r="AH63" s="265"/>
      <c r="AI63" s="265"/>
      <c r="AJ63" s="265"/>
      <c r="AK63" s="265"/>
      <c r="AL63" s="265"/>
      <c r="AM63" s="265"/>
      <c r="AN63" s="260"/>
      <c r="AO63" s="260"/>
      <c r="AP63" s="260"/>
      <c r="AQ63" s="260"/>
      <c r="AR63" s="260"/>
      <c r="AS63" s="260"/>
      <c r="AT63" s="260"/>
      <c r="AU63" s="252"/>
      <c r="AV63" s="252"/>
      <c r="AW63" s="253"/>
      <c r="AX63" s="253"/>
      <c r="AY63" s="253"/>
      <c r="AZ63" s="253"/>
      <c r="BA63" s="253"/>
      <c r="BB63" s="253"/>
      <c r="BC63" s="253"/>
      <c r="BD63" s="253"/>
      <c r="BE63" s="257"/>
      <c r="BF63" s="257"/>
      <c r="BG63" s="253"/>
      <c r="BH63" s="253"/>
      <c r="BI63" s="253"/>
      <c r="BJ63" s="253"/>
      <c r="BK63" s="253"/>
      <c r="BL63" s="253"/>
      <c r="BM63" s="1417" t="s">
        <v>368</v>
      </c>
      <c r="BN63" s="1417"/>
      <c r="BO63" s="1417"/>
      <c r="BP63" s="1417"/>
      <c r="BQ63" s="1417"/>
      <c r="BR63" s="1417"/>
      <c r="BS63" s="1417"/>
      <c r="BT63" s="1417"/>
      <c r="BU63" s="1417"/>
      <c r="BV63" s="1417"/>
      <c r="BW63" s="1417"/>
      <c r="BX63" s="1417"/>
      <c r="BY63" s="1417"/>
      <c r="BZ63" s="1417"/>
      <c r="CA63" s="1417"/>
      <c r="CB63" s="211"/>
      <c r="CC63" s="211"/>
      <c r="CD63" s="211"/>
      <c r="CE63" s="211"/>
      <c r="CF63" s="211"/>
      <c r="CG63" s="211"/>
    </row>
    <row r="64" spans="3:86" ht="17.25" customHeight="1">
      <c r="C64" s="211"/>
      <c r="D64" s="264"/>
      <c r="E64" s="264"/>
      <c r="F64" s="260"/>
      <c r="G64" s="265"/>
      <c r="H64" s="265"/>
      <c r="I64" s="265"/>
      <c r="J64" s="265"/>
      <c r="K64" s="265"/>
      <c r="L64" s="265"/>
      <c r="M64" s="265"/>
      <c r="N64" s="265"/>
      <c r="O64" s="265"/>
      <c r="P64" s="265"/>
      <c r="Q64" s="265"/>
      <c r="R64" s="265"/>
      <c r="S64" s="265"/>
      <c r="T64" s="266"/>
      <c r="U64" s="266"/>
      <c r="V64" s="267"/>
      <c r="W64" s="268"/>
      <c r="X64" s="267"/>
      <c r="Y64" s="266"/>
      <c r="Z64" s="266"/>
      <c r="AA64" s="265"/>
      <c r="AB64" s="265"/>
      <c r="AC64" s="265"/>
      <c r="AD64" s="265"/>
      <c r="AE64" s="265"/>
      <c r="AF64" s="265"/>
      <c r="AG64" s="265"/>
      <c r="AH64" s="265"/>
      <c r="AI64" s="265"/>
      <c r="AJ64" s="265"/>
      <c r="AK64" s="265"/>
      <c r="AL64" s="265"/>
      <c r="AM64" s="265"/>
      <c r="AN64" s="260"/>
      <c r="AO64" s="260"/>
      <c r="AP64" s="260"/>
      <c r="AQ64" s="260"/>
      <c r="AR64" s="260"/>
      <c r="AS64" s="260"/>
      <c r="AT64" s="260"/>
      <c r="AU64" s="252"/>
      <c r="AV64" s="252"/>
      <c r="AW64" s="253"/>
      <c r="AX64" s="253"/>
      <c r="AY64" s="253"/>
      <c r="AZ64" s="253"/>
      <c r="BA64" s="253"/>
      <c r="BB64" s="253"/>
      <c r="BC64" s="253"/>
      <c r="BD64" s="253"/>
      <c r="BE64" s="257"/>
      <c r="BF64" s="257"/>
      <c r="BG64" s="253"/>
      <c r="BH64" s="253"/>
      <c r="BI64" s="253"/>
      <c r="BJ64" s="253"/>
      <c r="BK64" s="253"/>
      <c r="BL64" s="253"/>
      <c r="BM64" s="1417" t="s">
        <v>369</v>
      </c>
      <c r="BN64" s="1417"/>
      <c r="BO64" s="1417"/>
      <c r="BP64" s="1417"/>
      <c r="BQ64" s="1417"/>
      <c r="BR64" s="1417"/>
      <c r="BS64" s="1417"/>
      <c r="BT64" s="1417"/>
      <c r="BU64" s="1417"/>
      <c r="BV64" s="1417"/>
      <c r="BW64" s="1417"/>
      <c r="BX64" s="1417"/>
      <c r="BY64" s="1417"/>
      <c r="BZ64" s="1417"/>
      <c r="CA64" s="1417"/>
      <c r="CB64" s="211"/>
      <c r="CC64" s="211"/>
      <c r="CD64" s="211"/>
      <c r="CE64" s="211"/>
      <c r="CF64" s="211"/>
      <c r="CG64" s="211"/>
    </row>
    <row r="65" spans="3:85" ht="17.25" customHeight="1">
      <c r="C65" s="211"/>
      <c r="D65" s="264"/>
      <c r="E65" s="264"/>
      <c r="F65" s="260"/>
      <c r="G65" s="265"/>
      <c r="H65" s="265"/>
      <c r="I65" s="265"/>
      <c r="J65" s="265"/>
      <c r="K65" s="265"/>
      <c r="L65" s="265"/>
      <c r="M65" s="265"/>
      <c r="N65" s="265"/>
      <c r="O65" s="265"/>
      <c r="P65" s="265"/>
      <c r="Q65" s="265"/>
      <c r="R65" s="265"/>
      <c r="S65" s="265"/>
      <c r="T65" s="266"/>
      <c r="U65" s="266"/>
      <c r="V65" s="267"/>
      <c r="W65" s="268"/>
      <c r="X65" s="267"/>
      <c r="Y65" s="266"/>
      <c r="Z65" s="266"/>
      <c r="AA65" s="265"/>
      <c r="AB65" s="265"/>
      <c r="AC65" s="265"/>
      <c r="AD65" s="265"/>
      <c r="AE65" s="265"/>
      <c r="AF65" s="265"/>
      <c r="AG65" s="265"/>
      <c r="AH65" s="265"/>
      <c r="AI65" s="265"/>
      <c r="AJ65" s="265"/>
      <c r="AK65" s="265"/>
      <c r="AL65" s="265"/>
      <c r="AM65" s="265"/>
      <c r="AN65" s="260"/>
      <c r="AO65" s="260"/>
      <c r="AP65" s="260"/>
      <c r="AQ65" s="260"/>
      <c r="AR65" s="260"/>
      <c r="AS65" s="260"/>
      <c r="AT65" s="260"/>
      <c r="AU65" s="252"/>
      <c r="AV65" s="252"/>
      <c r="AW65" s="253"/>
      <c r="AX65" s="253"/>
      <c r="AY65" s="253"/>
      <c r="AZ65" s="253"/>
      <c r="BA65" s="253"/>
      <c r="BB65" s="253"/>
      <c r="BC65" s="253"/>
      <c r="BD65" s="253"/>
      <c r="BE65" s="257"/>
      <c r="BF65" s="257"/>
      <c r="BG65" s="253"/>
      <c r="BH65" s="253"/>
      <c r="BI65" s="253"/>
      <c r="BJ65" s="253"/>
      <c r="BK65" s="253"/>
      <c r="BL65" s="253"/>
      <c r="BM65" s="1417" t="s">
        <v>370</v>
      </c>
      <c r="BN65" s="1417"/>
      <c r="BO65" s="1417"/>
      <c r="BP65" s="1417"/>
      <c r="BQ65" s="1417"/>
      <c r="BR65" s="1417"/>
      <c r="BS65" s="1417"/>
      <c r="BT65" s="1417"/>
      <c r="BU65" s="1417"/>
      <c r="BV65" s="1417"/>
      <c r="BW65" s="1417"/>
      <c r="BX65" s="1417"/>
      <c r="BY65" s="1417"/>
      <c r="BZ65" s="1417"/>
      <c r="CA65" s="1417"/>
      <c r="CB65" s="211"/>
      <c r="CC65" s="211"/>
      <c r="CD65" s="211"/>
      <c r="CE65" s="211"/>
      <c r="CF65" s="211"/>
      <c r="CG65" s="211"/>
    </row>
    <row r="66" spans="3:85" ht="17.25" customHeight="1">
      <c r="C66" s="211"/>
      <c r="D66" s="264"/>
      <c r="E66" s="264"/>
      <c r="F66" s="260"/>
      <c r="G66" s="265"/>
      <c r="H66" s="265"/>
      <c r="I66" s="265"/>
      <c r="J66" s="265"/>
      <c r="K66" s="265"/>
      <c r="L66" s="265"/>
      <c r="M66" s="265"/>
      <c r="N66" s="265"/>
      <c r="O66" s="265"/>
      <c r="P66" s="265"/>
      <c r="Q66" s="265"/>
      <c r="R66" s="265"/>
      <c r="S66" s="265"/>
      <c r="T66" s="266"/>
      <c r="U66" s="266"/>
      <c r="V66" s="267"/>
      <c r="W66" s="268"/>
      <c r="X66" s="267"/>
      <c r="Y66" s="266"/>
      <c r="Z66" s="266"/>
      <c r="AA66" s="265"/>
      <c r="AB66" s="265"/>
      <c r="AC66" s="265"/>
      <c r="AD66" s="265"/>
      <c r="AE66" s="265"/>
      <c r="AF66" s="265"/>
      <c r="AG66" s="265"/>
      <c r="AH66" s="265"/>
      <c r="AI66" s="265"/>
      <c r="AJ66" s="265"/>
      <c r="AK66" s="265"/>
      <c r="AL66" s="265"/>
      <c r="AM66" s="265"/>
      <c r="AN66" s="260"/>
      <c r="AO66" s="260"/>
      <c r="AP66" s="260"/>
      <c r="AQ66" s="260"/>
      <c r="AR66" s="260"/>
      <c r="AS66" s="260"/>
      <c r="AT66" s="260"/>
      <c r="AU66" s="252"/>
      <c r="AV66" s="252"/>
      <c r="AW66" s="253"/>
      <c r="AX66" s="253"/>
      <c r="AY66" s="253"/>
      <c r="AZ66" s="253"/>
      <c r="BA66" s="253"/>
      <c r="BB66" s="253"/>
      <c r="BC66" s="253"/>
      <c r="BD66" s="253"/>
      <c r="BE66" s="257"/>
      <c r="BF66" s="257"/>
      <c r="BG66" s="253"/>
      <c r="BH66" s="253"/>
      <c r="BI66" s="253"/>
      <c r="BJ66" s="253"/>
      <c r="BK66" s="253"/>
      <c r="BL66" s="253"/>
      <c r="BM66" s="1417" t="s">
        <v>371</v>
      </c>
      <c r="BN66" s="1417"/>
      <c r="BO66" s="1417"/>
      <c r="BP66" s="1417"/>
      <c r="BQ66" s="1417"/>
      <c r="BR66" s="1417"/>
      <c r="BS66" s="1417"/>
      <c r="BT66" s="1417"/>
      <c r="BU66" s="1417"/>
      <c r="BV66" s="1417"/>
      <c r="BW66" s="1417"/>
      <c r="BX66" s="1417"/>
      <c r="BY66" s="1417"/>
      <c r="BZ66" s="1417"/>
      <c r="CA66" s="1417"/>
      <c r="CB66" s="211"/>
      <c r="CC66" s="211"/>
      <c r="CD66" s="211"/>
      <c r="CE66" s="211"/>
      <c r="CF66" s="211"/>
      <c r="CG66" s="211"/>
    </row>
    <row r="67" spans="3:85" ht="17.25" customHeight="1">
      <c r="C67" s="211"/>
      <c r="D67" s="264"/>
      <c r="E67" s="264"/>
      <c r="F67" s="260"/>
      <c r="G67" s="265"/>
      <c r="H67" s="265"/>
      <c r="I67" s="265"/>
      <c r="J67" s="265"/>
      <c r="K67" s="265"/>
      <c r="L67" s="265"/>
      <c r="M67" s="265"/>
      <c r="N67" s="265"/>
      <c r="O67" s="265"/>
      <c r="P67" s="265"/>
      <c r="Q67" s="265"/>
      <c r="R67" s="265"/>
      <c r="S67" s="265"/>
      <c r="T67" s="266"/>
      <c r="U67" s="266"/>
      <c r="V67" s="267"/>
      <c r="W67" s="268"/>
      <c r="X67" s="267"/>
      <c r="Y67" s="266"/>
      <c r="Z67" s="266"/>
      <c r="AA67" s="265"/>
      <c r="AB67" s="265"/>
      <c r="AC67" s="265"/>
      <c r="AD67" s="265"/>
      <c r="AE67" s="265"/>
      <c r="AF67" s="265"/>
      <c r="AG67" s="265"/>
      <c r="AH67" s="265"/>
      <c r="AI67" s="265"/>
      <c r="AJ67" s="265"/>
      <c r="AK67" s="265"/>
      <c r="AL67" s="265"/>
      <c r="AM67" s="265"/>
      <c r="AN67" s="260"/>
      <c r="AO67" s="260"/>
      <c r="AP67" s="260"/>
      <c r="AQ67" s="260"/>
      <c r="AR67" s="260"/>
      <c r="AS67" s="260"/>
      <c r="AT67" s="260"/>
      <c r="AU67" s="252"/>
      <c r="AV67" s="252"/>
      <c r="AW67" s="253"/>
      <c r="AX67" s="253"/>
      <c r="AY67" s="253"/>
      <c r="AZ67" s="253"/>
      <c r="BA67" s="253"/>
      <c r="BB67" s="253"/>
      <c r="BC67" s="253"/>
      <c r="BD67" s="253"/>
      <c r="BE67" s="257"/>
      <c r="BF67" s="257"/>
      <c r="BG67" s="253"/>
      <c r="BH67" s="253"/>
      <c r="BI67" s="253"/>
      <c r="BJ67" s="253"/>
      <c r="BK67" s="253"/>
      <c r="BL67" s="253"/>
      <c r="BM67" s="1417" t="s">
        <v>372</v>
      </c>
      <c r="BN67" s="1417"/>
      <c r="BO67" s="1417"/>
      <c r="BP67" s="1417"/>
      <c r="BQ67" s="1417"/>
      <c r="BR67" s="1417"/>
      <c r="BS67" s="1417"/>
      <c r="BT67" s="1417"/>
      <c r="BU67" s="1417"/>
      <c r="BV67" s="1417"/>
      <c r="BW67" s="1417"/>
      <c r="BX67" s="1417"/>
      <c r="BY67" s="1417"/>
      <c r="BZ67" s="1417"/>
      <c r="CA67" s="1417"/>
      <c r="CB67" s="211"/>
      <c r="CC67" s="211"/>
      <c r="CD67" s="211"/>
      <c r="CE67" s="211"/>
      <c r="CF67" s="211"/>
      <c r="CG67" s="211"/>
    </row>
    <row r="68" spans="3:85" ht="17.25" customHeight="1">
      <c r="C68" s="211"/>
      <c r="D68" s="264"/>
      <c r="E68" s="264"/>
      <c r="F68" s="260"/>
      <c r="G68" s="265"/>
      <c r="H68" s="265"/>
      <c r="I68" s="265"/>
      <c r="J68" s="265"/>
      <c r="K68" s="265"/>
      <c r="L68" s="265"/>
      <c r="M68" s="265"/>
      <c r="N68" s="265"/>
      <c r="O68" s="265"/>
      <c r="P68" s="265"/>
      <c r="Q68" s="265"/>
      <c r="R68" s="265"/>
      <c r="S68" s="265"/>
      <c r="T68" s="266"/>
      <c r="U68" s="266"/>
      <c r="V68" s="267"/>
      <c r="W68" s="268"/>
      <c r="X68" s="267"/>
      <c r="Y68" s="266"/>
      <c r="Z68" s="266"/>
      <c r="AA68" s="265"/>
      <c r="AB68" s="265"/>
      <c r="AC68" s="265"/>
      <c r="AD68" s="265"/>
      <c r="AE68" s="265"/>
      <c r="AF68" s="265"/>
      <c r="AG68" s="265"/>
      <c r="AH68" s="265"/>
      <c r="AI68" s="265"/>
      <c r="AJ68" s="265"/>
      <c r="AK68" s="265"/>
      <c r="AL68" s="265"/>
      <c r="AM68" s="265"/>
      <c r="AN68" s="260"/>
      <c r="AO68" s="260"/>
      <c r="AP68" s="260"/>
      <c r="AQ68" s="260"/>
      <c r="AR68" s="260"/>
      <c r="AS68" s="260"/>
      <c r="AT68" s="260"/>
      <c r="AU68" s="252"/>
      <c r="AV68" s="252"/>
      <c r="AW68" s="253"/>
      <c r="AX68" s="253"/>
      <c r="AY68" s="253"/>
      <c r="AZ68" s="253"/>
      <c r="BA68" s="253"/>
      <c r="BB68" s="253"/>
      <c r="BC68" s="253"/>
      <c r="BD68" s="253"/>
      <c r="BE68" s="257"/>
      <c r="BF68" s="257"/>
      <c r="BG68" s="253"/>
      <c r="BH68" s="253"/>
      <c r="BI68" s="253"/>
      <c r="BJ68" s="253"/>
      <c r="BK68" s="253"/>
      <c r="BL68" s="253"/>
      <c r="BM68" s="1417" t="s">
        <v>373</v>
      </c>
      <c r="BN68" s="1417"/>
      <c r="BO68" s="1417"/>
      <c r="BP68" s="1417"/>
      <c r="BQ68" s="1417"/>
      <c r="BR68" s="1417"/>
      <c r="BS68" s="1417"/>
      <c r="BT68" s="1417"/>
      <c r="BU68" s="1417"/>
      <c r="BV68" s="1417"/>
      <c r="BW68" s="1417"/>
      <c r="BX68" s="1417"/>
      <c r="BY68" s="1417"/>
      <c r="BZ68" s="1417"/>
      <c r="CA68" s="1417"/>
      <c r="CB68" s="211"/>
      <c r="CC68" s="211"/>
      <c r="CD68" s="211"/>
      <c r="CE68" s="211"/>
      <c r="CF68" s="211"/>
      <c r="CG68" s="211"/>
    </row>
    <row r="69" spans="3:85" ht="17.25" customHeight="1">
      <c r="C69" s="211"/>
      <c r="D69" s="211"/>
      <c r="E69" s="211"/>
      <c r="F69" s="1418" t="s">
        <v>431</v>
      </c>
      <c r="G69" s="1418"/>
      <c r="H69" s="1418"/>
      <c r="I69" s="1418"/>
      <c r="J69" s="1418"/>
      <c r="K69" s="1418"/>
      <c r="L69" s="1418"/>
      <c r="M69" s="1418"/>
      <c r="N69" s="1418"/>
      <c r="O69" s="1418"/>
      <c r="P69" s="1418"/>
      <c r="Q69" s="1418"/>
      <c r="R69" s="1418"/>
      <c r="S69" s="1418"/>
      <c r="T69" s="1418"/>
      <c r="U69" s="1418"/>
      <c r="V69" s="1418"/>
      <c r="W69" s="1418"/>
      <c r="X69" s="1418"/>
      <c r="Y69" s="1418"/>
      <c r="Z69" s="1418"/>
      <c r="AA69" s="1418"/>
      <c r="AB69" s="1418"/>
      <c r="AC69" s="1418"/>
      <c r="AD69" s="1418"/>
      <c r="AE69" s="1418"/>
      <c r="AF69" s="1418"/>
      <c r="AG69" s="1418"/>
      <c r="AH69" s="1418"/>
      <c r="AI69" s="1418"/>
      <c r="AJ69" s="1418"/>
      <c r="AK69" s="1418"/>
      <c r="AL69" s="1418"/>
      <c r="AM69" s="1418"/>
      <c r="AN69" s="1418"/>
      <c r="AO69" s="1418"/>
      <c r="AP69" s="1418"/>
      <c r="AQ69" s="1418"/>
      <c r="AR69" s="1418"/>
      <c r="AS69" s="1418"/>
      <c r="AT69" s="1418"/>
      <c r="AU69" s="1418"/>
      <c r="AV69" s="1418"/>
      <c r="AW69" s="1418"/>
      <c r="AX69" s="1418"/>
      <c r="AY69" s="1418"/>
      <c r="AZ69" s="1418"/>
      <c r="BA69" s="1418"/>
      <c r="BB69" s="1418"/>
      <c r="BC69" s="1418"/>
      <c r="BD69" s="1418"/>
      <c r="BE69" s="1418"/>
      <c r="BF69" s="1418"/>
      <c r="BG69" s="1418"/>
      <c r="BH69" s="1418"/>
      <c r="BI69" s="1418"/>
      <c r="BJ69" s="1418"/>
      <c r="BK69" s="1418"/>
      <c r="BL69" s="1418"/>
      <c r="BM69" s="1418"/>
      <c r="BN69" s="1418"/>
      <c r="BO69" s="1418"/>
      <c r="BP69" s="1418"/>
      <c r="BQ69" s="211"/>
      <c r="BR69" s="211"/>
      <c r="BS69" s="211"/>
      <c r="BT69" s="211"/>
      <c r="BU69" s="211"/>
      <c r="BV69" s="211"/>
      <c r="BW69" s="211"/>
      <c r="BX69" s="211"/>
      <c r="BY69" s="270"/>
      <c r="BZ69" s="270"/>
      <c r="CA69" s="270"/>
      <c r="CB69" s="270"/>
      <c r="CC69" s="270"/>
      <c r="CD69" s="211"/>
      <c r="CE69" s="211"/>
      <c r="CF69" s="211"/>
      <c r="CG69" s="211"/>
    </row>
    <row r="70" spans="3:85" ht="15.75" thickBot="1">
      <c r="C70" s="271"/>
      <c r="D70" s="272"/>
      <c r="E70" s="272"/>
      <c r="F70" s="272"/>
      <c r="G70" s="272"/>
      <c r="H70" s="272"/>
      <c r="I70" s="272"/>
      <c r="J70" s="272"/>
      <c r="K70" s="272"/>
      <c r="L70" s="272"/>
      <c r="M70" s="272"/>
      <c r="N70" s="272"/>
      <c r="O70" s="272"/>
      <c r="P70" s="272"/>
      <c r="Q70" s="272"/>
      <c r="R70" s="272"/>
      <c r="S70" s="272"/>
      <c r="T70" s="272"/>
      <c r="U70" s="272"/>
      <c r="V70" s="272"/>
      <c r="W70" s="272"/>
      <c r="X70" s="272"/>
      <c r="Y70" s="272"/>
      <c r="Z70" s="272"/>
      <c r="AA70" s="272"/>
      <c r="AB70" s="272"/>
      <c r="AC70" s="272"/>
      <c r="AD70" s="272"/>
      <c r="AE70" s="272"/>
      <c r="AF70" s="272"/>
      <c r="AG70" s="272"/>
      <c r="AH70" s="272"/>
      <c r="AI70" s="272"/>
      <c r="AJ70" s="272"/>
      <c r="AK70" s="272"/>
      <c r="AL70" s="272"/>
      <c r="AM70" s="272"/>
      <c r="AN70" s="272"/>
      <c r="AO70" s="272"/>
      <c r="AP70" s="272"/>
      <c r="AQ70" s="272"/>
      <c r="AR70" s="272"/>
      <c r="AS70" s="272"/>
      <c r="AT70" s="272"/>
      <c r="AU70" s="272"/>
      <c r="AV70" s="272"/>
      <c r="AW70" s="272"/>
      <c r="AX70" s="272"/>
      <c r="AY70" s="272"/>
      <c r="AZ70" s="272"/>
      <c r="BA70" s="272"/>
      <c r="BB70" s="272"/>
      <c r="BC70" s="272"/>
      <c r="BD70" s="272"/>
      <c r="BE70" s="272"/>
      <c r="BF70" s="272"/>
      <c r="BG70" s="272"/>
      <c r="BH70" s="272"/>
      <c r="BI70" s="272"/>
      <c r="BJ70" s="272"/>
      <c r="BK70" s="272"/>
      <c r="BL70" s="272"/>
      <c r="BM70" s="272"/>
      <c r="BN70" s="272"/>
      <c r="BO70" s="272"/>
      <c r="BP70" s="272"/>
      <c r="BQ70" s="272"/>
      <c r="BR70" s="272"/>
      <c r="BS70" s="272"/>
      <c r="BT70" s="272"/>
      <c r="BU70" s="272"/>
      <c r="BV70" s="272"/>
      <c r="BW70" s="272"/>
      <c r="BX70" s="272"/>
      <c r="BY70" s="272"/>
      <c r="BZ70" s="272"/>
      <c r="CA70" s="272"/>
      <c r="CB70" s="272"/>
      <c r="CC70" s="273"/>
      <c r="CD70" s="272"/>
      <c r="CE70" s="272"/>
      <c r="CF70" s="272"/>
      <c r="CG70" s="274"/>
    </row>
    <row r="71" spans="3:85" ht="20.100000000000001" customHeight="1" thickBot="1">
      <c r="C71" s="275"/>
      <c r="D71" s="1419" t="s">
        <v>63</v>
      </c>
      <c r="E71" s="1377" t="s">
        <v>64</v>
      </c>
      <c r="F71" s="1378"/>
      <c r="G71" s="1378"/>
      <c r="H71" s="1378"/>
      <c r="I71" s="1378"/>
      <c r="J71" s="1378"/>
      <c r="K71" s="1378"/>
      <c r="L71" s="1378"/>
      <c r="M71" s="1378"/>
      <c r="N71" s="1378"/>
      <c r="O71" s="1378"/>
      <c r="P71" s="1378"/>
      <c r="Q71" s="1378"/>
      <c r="R71" s="1378"/>
      <c r="S71" s="1378"/>
      <c r="T71" s="1378"/>
      <c r="U71" s="1378"/>
      <c r="V71" s="1378"/>
      <c r="W71" s="1378"/>
      <c r="X71" s="1378"/>
      <c r="Y71" s="1378"/>
      <c r="Z71" s="1378"/>
      <c r="AA71" s="1378"/>
      <c r="AB71" s="1378"/>
      <c r="AC71" s="1379"/>
      <c r="AD71" s="1377" t="s">
        <v>65</v>
      </c>
      <c r="AE71" s="1378"/>
      <c r="AF71" s="1378"/>
      <c r="AG71" s="1378"/>
      <c r="AH71" s="1378"/>
      <c r="AI71" s="1378"/>
      <c r="AJ71" s="1378"/>
      <c r="AK71" s="1379"/>
      <c r="AL71" s="1402" t="s">
        <v>66</v>
      </c>
      <c r="AM71" s="1403"/>
      <c r="AN71" s="1403"/>
      <c r="AO71" s="1403"/>
      <c r="AP71" s="1403"/>
      <c r="AQ71" s="1403"/>
      <c r="AR71" s="1403"/>
      <c r="AS71" s="1403"/>
      <c r="AT71" s="1403"/>
      <c r="AU71" s="1403"/>
      <c r="AV71" s="1403"/>
      <c r="AW71" s="1403"/>
      <c r="AX71" s="1403"/>
      <c r="AY71" s="1403"/>
      <c r="AZ71" s="1403"/>
      <c r="BA71" s="1403"/>
      <c r="BB71" s="1403"/>
      <c r="BC71" s="1404"/>
      <c r="BD71" s="1428" t="s">
        <v>67</v>
      </c>
      <c r="BE71" s="1429"/>
      <c r="BF71" s="1429"/>
      <c r="BG71" s="1429"/>
      <c r="BH71" s="1429"/>
      <c r="BI71" s="1429"/>
      <c r="BJ71" s="1429"/>
      <c r="BK71" s="1429"/>
      <c r="BL71" s="1429"/>
      <c r="BM71" s="1429"/>
      <c r="BN71" s="1429"/>
      <c r="BO71" s="1429"/>
      <c r="BP71" s="1429"/>
      <c r="BQ71" s="1429"/>
      <c r="BR71" s="1429"/>
      <c r="BS71" s="1429"/>
      <c r="BT71" s="1429"/>
      <c r="BU71" s="1429"/>
      <c r="BV71" s="1429"/>
      <c r="BW71" s="1429"/>
      <c r="BX71" s="1429"/>
      <c r="BY71" s="1429"/>
      <c r="BZ71" s="1429"/>
      <c r="CA71" s="1430"/>
      <c r="CB71" s="211"/>
      <c r="CC71" s="276"/>
      <c r="CD71" s="211"/>
      <c r="CE71" s="211"/>
      <c r="CF71" s="211"/>
      <c r="CG71" s="277"/>
    </row>
    <row r="72" spans="3:85" ht="20.100000000000001" customHeight="1" thickBot="1">
      <c r="C72" s="275"/>
      <c r="D72" s="1420"/>
      <c r="E72" s="1422"/>
      <c r="F72" s="1423"/>
      <c r="G72" s="1423"/>
      <c r="H72" s="1423"/>
      <c r="I72" s="1423"/>
      <c r="J72" s="1423"/>
      <c r="K72" s="1423"/>
      <c r="L72" s="1423"/>
      <c r="M72" s="1423"/>
      <c r="N72" s="1423"/>
      <c r="O72" s="1423"/>
      <c r="P72" s="1423"/>
      <c r="Q72" s="1423"/>
      <c r="R72" s="1423"/>
      <c r="S72" s="1423"/>
      <c r="T72" s="1423"/>
      <c r="U72" s="1423"/>
      <c r="V72" s="1423"/>
      <c r="W72" s="1423"/>
      <c r="X72" s="1423"/>
      <c r="Y72" s="1423"/>
      <c r="Z72" s="1423"/>
      <c r="AA72" s="1423"/>
      <c r="AB72" s="1423"/>
      <c r="AC72" s="1424"/>
      <c r="AD72" s="1422"/>
      <c r="AE72" s="1423"/>
      <c r="AF72" s="1423"/>
      <c r="AG72" s="1423"/>
      <c r="AH72" s="1423"/>
      <c r="AI72" s="1423"/>
      <c r="AJ72" s="1423"/>
      <c r="AK72" s="1424"/>
      <c r="AL72" s="1393" t="s">
        <v>68</v>
      </c>
      <c r="AM72" s="1394"/>
      <c r="AN72" s="1395"/>
      <c r="AO72" s="1393" t="s">
        <v>69</v>
      </c>
      <c r="AP72" s="1394"/>
      <c r="AQ72" s="1395"/>
      <c r="AR72" s="1402" t="s">
        <v>70</v>
      </c>
      <c r="AS72" s="1403"/>
      <c r="AT72" s="1403"/>
      <c r="AU72" s="1403"/>
      <c r="AV72" s="1403"/>
      <c r="AW72" s="1403"/>
      <c r="AX72" s="1403"/>
      <c r="AY72" s="1403"/>
      <c r="AZ72" s="1403"/>
      <c r="BA72" s="1403"/>
      <c r="BB72" s="1403"/>
      <c r="BC72" s="1404"/>
      <c r="BD72" s="1431"/>
      <c r="BE72" s="1432"/>
      <c r="BF72" s="1432"/>
      <c r="BG72" s="1432"/>
      <c r="BH72" s="1432"/>
      <c r="BI72" s="1432"/>
      <c r="BJ72" s="1432"/>
      <c r="BK72" s="1432"/>
      <c r="BL72" s="1432"/>
      <c r="BM72" s="1432"/>
      <c r="BN72" s="1432"/>
      <c r="BO72" s="1432"/>
      <c r="BP72" s="1432"/>
      <c r="BQ72" s="1432"/>
      <c r="BR72" s="1432"/>
      <c r="BS72" s="1432"/>
      <c r="BT72" s="1432"/>
      <c r="BU72" s="1432"/>
      <c r="BV72" s="1432"/>
      <c r="BW72" s="1432"/>
      <c r="BX72" s="1432"/>
      <c r="BY72" s="1432"/>
      <c r="BZ72" s="1432"/>
      <c r="CA72" s="1433"/>
      <c r="CB72" s="211"/>
      <c r="CC72" s="276"/>
      <c r="CD72" s="211"/>
      <c r="CE72" s="211"/>
      <c r="CF72" s="211"/>
      <c r="CG72" s="277"/>
    </row>
    <row r="73" spans="3:85" ht="20.100000000000001" customHeight="1" thickBot="1">
      <c r="C73" s="275"/>
      <c r="D73" s="1420"/>
      <c r="E73" s="1422"/>
      <c r="F73" s="1423"/>
      <c r="G73" s="1423"/>
      <c r="H73" s="1423"/>
      <c r="I73" s="1423"/>
      <c r="J73" s="1423"/>
      <c r="K73" s="1423"/>
      <c r="L73" s="1423"/>
      <c r="M73" s="1423"/>
      <c r="N73" s="1423"/>
      <c r="O73" s="1423"/>
      <c r="P73" s="1423"/>
      <c r="Q73" s="1423"/>
      <c r="R73" s="1423"/>
      <c r="S73" s="1423"/>
      <c r="T73" s="1423"/>
      <c r="U73" s="1423"/>
      <c r="V73" s="1423"/>
      <c r="W73" s="1423"/>
      <c r="X73" s="1423"/>
      <c r="Y73" s="1423"/>
      <c r="Z73" s="1423"/>
      <c r="AA73" s="1423"/>
      <c r="AB73" s="1423"/>
      <c r="AC73" s="1424"/>
      <c r="AD73" s="1422"/>
      <c r="AE73" s="1423"/>
      <c r="AF73" s="1423"/>
      <c r="AG73" s="1423"/>
      <c r="AH73" s="1423"/>
      <c r="AI73" s="1423"/>
      <c r="AJ73" s="1423"/>
      <c r="AK73" s="1424"/>
      <c r="AL73" s="1399"/>
      <c r="AM73" s="1400"/>
      <c r="AN73" s="1401"/>
      <c r="AO73" s="1399"/>
      <c r="AP73" s="1400"/>
      <c r="AQ73" s="1401"/>
      <c r="AR73" s="1405" t="s">
        <v>71</v>
      </c>
      <c r="AS73" s="1406"/>
      <c r="AT73" s="1407"/>
      <c r="AU73" s="1402" t="s">
        <v>72</v>
      </c>
      <c r="AV73" s="1403"/>
      <c r="AW73" s="1403"/>
      <c r="AX73" s="1403"/>
      <c r="AY73" s="1403"/>
      <c r="AZ73" s="1403"/>
      <c r="BA73" s="1403"/>
      <c r="BB73" s="1403"/>
      <c r="BC73" s="1404"/>
      <c r="BD73" s="1414" t="s">
        <v>73</v>
      </c>
      <c r="BE73" s="1415"/>
      <c r="BF73" s="1415"/>
      <c r="BG73" s="1415"/>
      <c r="BH73" s="1415"/>
      <c r="BI73" s="1416"/>
      <c r="BJ73" s="1414" t="s">
        <v>74</v>
      </c>
      <c r="BK73" s="1415"/>
      <c r="BL73" s="1415"/>
      <c r="BM73" s="1415"/>
      <c r="BN73" s="1415"/>
      <c r="BO73" s="1416"/>
      <c r="BP73" s="1414" t="s">
        <v>75</v>
      </c>
      <c r="BQ73" s="1415"/>
      <c r="BR73" s="1415"/>
      <c r="BS73" s="1415"/>
      <c r="BT73" s="1415"/>
      <c r="BU73" s="1416"/>
      <c r="BV73" s="1434" t="s">
        <v>76</v>
      </c>
      <c r="BW73" s="1435"/>
      <c r="BX73" s="1435"/>
      <c r="BY73" s="1435"/>
      <c r="BZ73" s="1435"/>
      <c r="CA73" s="1436"/>
      <c r="CB73" s="211"/>
      <c r="CC73" s="276"/>
      <c r="CD73" s="211"/>
      <c r="CE73" s="211"/>
      <c r="CF73" s="211"/>
      <c r="CG73" s="277"/>
    </row>
    <row r="74" spans="3:85" ht="48.75" customHeight="1" thickBot="1">
      <c r="C74" s="275"/>
      <c r="D74" s="1420"/>
      <c r="E74" s="1422"/>
      <c r="F74" s="1423"/>
      <c r="G74" s="1423"/>
      <c r="H74" s="1423"/>
      <c r="I74" s="1423"/>
      <c r="J74" s="1423"/>
      <c r="K74" s="1423"/>
      <c r="L74" s="1423"/>
      <c r="M74" s="1423"/>
      <c r="N74" s="1423"/>
      <c r="O74" s="1423"/>
      <c r="P74" s="1423"/>
      <c r="Q74" s="1423"/>
      <c r="R74" s="1423"/>
      <c r="S74" s="1423"/>
      <c r="T74" s="1423"/>
      <c r="U74" s="1423"/>
      <c r="V74" s="1423"/>
      <c r="W74" s="1423"/>
      <c r="X74" s="1423"/>
      <c r="Y74" s="1423"/>
      <c r="Z74" s="1423"/>
      <c r="AA74" s="1423"/>
      <c r="AB74" s="1423"/>
      <c r="AC74" s="1424"/>
      <c r="AD74" s="1422"/>
      <c r="AE74" s="1423"/>
      <c r="AF74" s="1423"/>
      <c r="AG74" s="1423"/>
      <c r="AH74" s="1423"/>
      <c r="AI74" s="1423"/>
      <c r="AJ74" s="1423"/>
      <c r="AK74" s="1424"/>
      <c r="AL74" s="1399"/>
      <c r="AM74" s="1400"/>
      <c r="AN74" s="1401"/>
      <c r="AO74" s="1399"/>
      <c r="AP74" s="1400"/>
      <c r="AQ74" s="1401"/>
      <c r="AR74" s="1408"/>
      <c r="AS74" s="1409"/>
      <c r="AT74" s="1410"/>
      <c r="AU74" s="1393" t="s">
        <v>77</v>
      </c>
      <c r="AV74" s="1394"/>
      <c r="AW74" s="1395"/>
      <c r="AX74" s="1393" t="s">
        <v>78</v>
      </c>
      <c r="AY74" s="1394"/>
      <c r="AZ74" s="1395"/>
      <c r="BA74" s="1393" t="s">
        <v>79</v>
      </c>
      <c r="BB74" s="1394"/>
      <c r="BC74" s="1395"/>
      <c r="BD74" s="1384" t="s">
        <v>41</v>
      </c>
      <c r="BE74" s="1385"/>
      <c r="BF74" s="1386"/>
      <c r="BG74" s="1384" t="s">
        <v>42</v>
      </c>
      <c r="BH74" s="1385"/>
      <c r="BI74" s="1386"/>
      <c r="BJ74" s="1384" t="s">
        <v>80</v>
      </c>
      <c r="BK74" s="1385"/>
      <c r="BL74" s="1386"/>
      <c r="BM74" s="1384" t="s">
        <v>81</v>
      </c>
      <c r="BN74" s="1385"/>
      <c r="BO74" s="1386"/>
      <c r="BP74" s="1384" t="s">
        <v>82</v>
      </c>
      <c r="BQ74" s="1385"/>
      <c r="BR74" s="1386"/>
      <c r="BS74" s="1384" t="s">
        <v>83</v>
      </c>
      <c r="BT74" s="1385"/>
      <c r="BU74" s="1386"/>
      <c r="BV74" s="1387" t="s">
        <v>84</v>
      </c>
      <c r="BW74" s="1388"/>
      <c r="BX74" s="1389"/>
      <c r="BY74" s="1387" t="s">
        <v>85</v>
      </c>
      <c r="BZ74" s="1388"/>
      <c r="CA74" s="1389"/>
      <c r="CB74" s="211"/>
      <c r="CC74" s="276"/>
      <c r="CD74" s="211"/>
      <c r="CE74" s="211"/>
      <c r="CF74" s="211"/>
      <c r="CG74" s="277"/>
    </row>
    <row r="75" spans="3:85" ht="123.95" customHeight="1" thickBot="1">
      <c r="C75" s="275"/>
      <c r="D75" s="1421"/>
      <c r="E75" s="1425"/>
      <c r="F75" s="1426"/>
      <c r="G75" s="1426"/>
      <c r="H75" s="1426"/>
      <c r="I75" s="1426"/>
      <c r="J75" s="1426"/>
      <c r="K75" s="1426"/>
      <c r="L75" s="1426"/>
      <c r="M75" s="1426"/>
      <c r="N75" s="1426"/>
      <c r="O75" s="1426"/>
      <c r="P75" s="1426"/>
      <c r="Q75" s="1426"/>
      <c r="R75" s="1426"/>
      <c r="S75" s="1426"/>
      <c r="T75" s="1426"/>
      <c r="U75" s="1426"/>
      <c r="V75" s="1426"/>
      <c r="W75" s="1426"/>
      <c r="X75" s="1426"/>
      <c r="Y75" s="1426"/>
      <c r="Z75" s="1426"/>
      <c r="AA75" s="1426"/>
      <c r="AB75" s="1426"/>
      <c r="AC75" s="1427"/>
      <c r="AD75" s="1425"/>
      <c r="AE75" s="1426"/>
      <c r="AF75" s="1426"/>
      <c r="AG75" s="1426"/>
      <c r="AH75" s="1426"/>
      <c r="AI75" s="1426"/>
      <c r="AJ75" s="1426"/>
      <c r="AK75" s="1427"/>
      <c r="AL75" s="1396"/>
      <c r="AM75" s="1397"/>
      <c r="AN75" s="1398"/>
      <c r="AO75" s="1396"/>
      <c r="AP75" s="1397"/>
      <c r="AQ75" s="1398"/>
      <c r="AR75" s="1411"/>
      <c r="AS75" s="1412"/>
      <c r="AT75" s="1413"/>
      <c r="AU75" s="1396"/>
      <c r="AV75" s="1397"/>
      <c r="AW75" s="1398"/>
      <c r="AX75" s="1396"/>
      <c r="AY75" s="1397"/>
      <c r="AZ75" s="1398"/>
      <c r="BA75" s="1396"/>
      <c r="BB75" s="1397"/>
      <c r="BC75" s="1398"/>
      <c r="BD75" s="1390" t="s">
        <v>86</v>
      </c>
      <c r="BE75" s="1391"/>
      <c r="BF75" s="1392"/>
      <c r="BG75" s="1390" t="s">
        <v>87</v>
      </c>
      <c r="BH75" s="1391"/>
      <c r="BI75" s="1392"/>
      <c r="BJ75" s="1390" t="s">
        <v>86</v>
      </c>
      <c r="BK75" s="1391"/>
      <c r="BL75" s="1392"/>
      <c r="BM75" s="1390" t="s">
        <v>88</v>
      </c>
      <c r="BN75" s="1391"/>
      <c r="BO75" s="1392"/>
      <c r="BP75" s="1377" t="s">
        <v>89</v>
      </c>
      <c r="BQ75" s="1378"/>
      <c r="BR75" s="1379"/>
      <c r="BS75" s="1377" t="s">
        <v>90</v>
      </c>
      <c r="BT75" s="1378"/>
      <c r="BU75" s="1379"/>
      <c r="BV75" s="1377" t="s">
        <v>89</v>
      </c>
      <c r="BW75" s="1378"/>
      <c r="BX75" s="1379"/>
      <c r="BY75" s="1377" t="s">
        <v>91</v>
      </c>
      <c r="BZ75" s="1378"/>
      <c r="CA75" s="1379"/>
      <c r="CB75" s="211"/>
      <c r="CC75" s="276"/>
      <c r="CD75" s="211"/>
      <c r="CE75" s="211"/>
      <c r="CF75" s="211"/>
      <c r="CG75" s="277"/>
    </row>
    <row r="76" spans="3:85" ht="27.75" thickTop="1" thickBot="1">
      <c r="C76" s="275"/>
      <c r="D76" s="278"/>
      <c r="E76" s="1380" t="s">
        <v>445</v>
      </c>
      <c r="F76" s="1380"/>
      <c r="G76" s="1380"/>
      <c r="H76" s="1380"/>
      <c r="I76" s="1380"/>
      <c r="J76" s="1380"/>
      <c r="K76" s="1380"/>
      <c r="L76" s="1380"/>
      <c r="M76" s="1380"/>
      <c r="N76" s="1380"/>
      <c r="O76" s="1380"/>
      <c r="P76" s="1380"/>
      <c r="Q76" s="1380"/>
      <c r="R76" s="1380"/>
      <c r="S76" s="1380"/>
      <c r="T76" s="1380"/>
      <c r="U76" s="1380"/>
      <c r="V76" s="1380"/>
      <c r="W76" s="1380"/>
      <c r="X76" s="1380"/>
      <c r="Y76" s="1380"/>
      <c r="Z76" s="1380"/>
      <c r="AA76" s="1380"/>
      <c r="AB76" s="1380"/>
      <c r="AC76" s="1380"/>
      <c r="AD76" s="279"/>
      <c r="AE76" s="279"/>
      <c r="AF76" s="279"/>
      <c r="AG76" s="279"/>
      <c r="AH76" s="279"/>
      <c r="AI76" s="279"/>
      <c r="AJ76" s="279"/>
      <c r="AK76" s="279"/>
      <c r="AL76" s="279"/>
      <c r="AM76" s="279"/>
      <c r="AN76" s="279"/>
      <c r="AO76" s="279"/>
      <c r="AP76" s="279"/>
      <c r="AQ76" s="279"/>
      <c r="AR76" s="279"/>
      <c r="AS76" s="279"/>
      <c r="AT76" s="279"/>
      <c r="AU76" s="279"/>
      <c r="AV76" s="279"/>
      <c r="AW76" s="279"/>
      <c r="AX76" s="279"/>
      <c r="AY76" s="279"/>
      <c r="AZ76" s="279"/>
      <c r="BA76" s="279"/>
      <c r="BB76" s="279"/>
      <c r="BC76" s="279"/>
      <c r="BD76" s="279"/>
      <c r="BE76" s="279"/>
      <c r="BF76" s="279"/>
      <c r="BG76" s="279"/>
      <c r="BH76" s="279"/>
      <c r="BI76" s="279"/>
      <c r="BJ76" s="279"/>
      <c r="BK76" s="279"/>
      <c r="BL76" s="279"/>
      <c r="BM76" s="279"/>
      <c r="BN76" s="279"/>
      <c r="BO76" s="280"/>
      <c r="BP76" s="279"/>
      <c r="BQ76" s="279"/>
      <c r="BR76" s="279"/>
      <c r="BS76" s="279"/>
      <c r="BT76" s="279"/>
      <c r="BU76" s="279"/>
      <c r="BV76" s="279"/>
      <c r="BW76" s="279"/>
      <c r="BX76" s="279"/>
      <c r="BY76" s="279"/>
      <c r="BZ76" s="279"/>
      <c r="CA76" s="281"/>
      <c r="CB76" s="211"/>
      <c r="CC76" s="276"/>
      <c r="CD76" s="211"/>
      <c r="CE76" s="211"/>
      <c r="CF76" s="211"/>
      <c r="CG76" s="277"/>
    </row>
    <row r="77" spans="3:85" s="774" customFormat="1" ht="15.75" customHeight="1">
      <c r="C77" s="769"/>
      <c r="D77" s="770" t="s">
        <v>92</v>
      </c>
      <c r="E77" s="1381" t="s">
        <v>93</v>
      </c>
      <c r="F77" s="1382"/>
      <c r="G77" s="1382"/>
      <c r="H77" s="1382"/>
      <c r="I77" s="1382"/>
      <c r="J77" s="1382"/>
      <c r="K77" s="1382"/>
      <c r="L77" s="1382"/>
      <c r="M77" s="1382"/>
      <c r="N77" s="1382"/>
      <c r="O77" s="1382"/>
      <c r="P77" s="1382"/>
      <c r="Q77" s="1382"/>
      <c r="R77" s="1382"/>
      <c r="S77" s="1382"/>
      <c r="T77" s="1382"/>
      <c r="U77" s="1382"/>
      <c r="V77" s="1382"/>
      <c r="W77" s="1382"/>
      <c r="X77" s="1382"/>
      <c r="Y77" s="1382"/>
      <c r="Z77" s="1382"/>
      <c r="AA77" s="1382"/>
      <c r="AB77" s="1382"/>
      <c r="AC77" s="1382"/>
      <c r="AD77" s="1382"/>
      <c r="AE77" s="1382"/>
      <c r="AF77" s="1382"/>
      <c r="AG77" s="1382"/>
      <c r="AH77" s="1382"/>
      <c r="AI77" s="1382"/>
      <c r="AJ77" s="1382"/>
      <c r="AK77" s="1382"/>
      <c r="AL77" s="1382"/>
      <c r="AM77" s="1382"/>
      <c r="AN77" s="1382"/>
      <c r="AO77" s="1382"/>
      <c r="AP77" s="1382"/>
      <c r="AQ77" s="1382"/>
      <c r="AR77" s="1382"/>
      <c r="AS77" s="1382"/>
      <c r="AT77" s="1382"/>
      <c r="AU77" s="1382"/>
      <c r="AV77" s="1382"/>
      <c r="AW77" s="1382"/>
      <c r="AX77" s="1382"/>
      <c r="AY77" s="1382"/>
      <c r="AZ77" s="1382"/>
      <c r="BA77" s="1382"/>
      <c r="BB77" s="1382"/>
      <c r="BC77" s="1382"/>
      <c r="BD77" s="1382"/>
      <c r="BE77" s="1382"/>
      <c r="BF77" s="1382"/>
      <c r="BG77" s="1382"/>
      <c r="BH77" s="1382"/>
      <c r="BI77" s="1382"/>
      <c r="BJ77" s="1382"/>
      <c r="BK77" s="1382"/>
      <c r="BL77" s="1382"/>
      <c r="BM77" s="1382"/>
      <c r="BN77" s="1382"/>
      <c r="BO77" s="1382"/>
      <c r="BP77" s="1382"/>
      <c r="BQ77" s="1382"/>
      <c r="BR77" s="1382"/>
      <c r="BS77" s="1382"/>
      <c r="BT77" s="1382"/>
      <c r="BU77" s="1382"/>
      <c r="BV77" s="1382"/>
      <c r="BW77" s="1382"/>
      <c r="BX77" s="1382"/>
      <c r="BY77" s="1382"/>
      <c r="BZ77" s="1382"/>
      <c r="CA77" s="1383"/>
      <c r="CB77" s="771"/>
      <c r="CC77" s="772"/>
      <c r="CD77" s="771"/>
      <c r="CE77" s="771"/>
      <c r="CF77" s="771"/>
      <c r="CG77" s="773"/>
    </row>
    <row r="78" spans="3:85" s="774" customFormat="1" ht="15" customHeight="1">
      <c r="C78" s="769"/>
      <c r="D78" s="775" t="s">
        <v>94</v>
      </c>
      <c r="E78" s="1368" t="s">
        <v>95</v>
      </c>
      <c r="F78" s="1369"/>
      <c r="G78" s="1369"/>
      <c r="H78" s="1369"/>
      <c r="I78" s="1369"/>
      <c r="J78" s="1369"/>
      <c r="K78" s="1369"/>
      <c r="L78" s="1369"/>
      <c r="M78" s="1369"/>
      <c r="N78" s="1369"/>
      <c r="O78" s="1369"/>
      <c r="P78" s="1369"/>
      <c r="Q78" s="1369"/>
      <c r="R78" s="1369"/>
      <c r="S78" s="1369"/>
      <c r="T78" s="1369"/>
      <c r="U78" s="1369"/>
      <c r="V78" s="1369"/>
      <c r="W78" s="1369"/>
      <c r="X78" s="1369"/>
      <c r="Y78" s="1369"/>
      <c r="Z78" s="1369"/>
      <c r="AA78" s="1369"/>
      <c r="AB78" s="1369"/>
      <c r="AC78" s="1370"/>
      <c r="AD78" s="776"/>
      <c r="AE78" s="777"/>
      <c r="AF78" s="777"/>
      <c r="AG78" s="777"/>
      <c r="AH78" s="777"/>
      <c r="AI78" s="777"/>
      <c r="AJ78" s="777"/>
      <c r="AK78" s="778"/>
      <c r="AL78" s="1363">
        <f>SUM(AL79:AN90)</f>
        <v>1686</v>
      </c>
      <c r="AM78" s="1364"/>
      <c r="AN78" s="1367"/>
      <c r="AO78" s="1363">
        <f>SUM(AO79:AQ90)</f>
        <v>562</v>
      </c>
      <c r="AP78" s="1364"/>
      <c r="AQ78" s="1367"/>
      <c r="AR78" s="1363">
        <f>SUM(AR79:AT90)</f>
        <v>1124</v>
      </c>
      <c r="AS78" s="1364"/>
      <c r="AT78" s="1367"/>
      <c r="AU78" s="1360">
        <f>SUM(AU79:AW90)</f>
        <v>514</v>
      </c>
      <c r="AV78" s="1361"/>
      <c r="AW78" s="1366"/>
      <c r="AX78" s="1360">
        <f>SUM(AX79:AZ90)</f>
        <v>610</v>
      </c>
      <c r="AY78" s="1361"/>
      <c r="AZ78" s="1362"/>
      <c r="BA78" s="1364"/>
      <c r="BB78" s="1364"/>
      <c r="BC78" s="1367"/>
      <c r="BD78" s="1360">
        <f>SUM(BD79:BF90)</f>
        <v>478</v>
      </c>
      <c r="BE78" s="1361"/>
      <c r="BF78" s="1361"/>
      <c r="BG78" s="1361">
        <f>SUM(BG79:BI90)</f>
        <v>646</v>
      </c>
      <c r="BH78" s="1361"/>
      <c r="BI78" s="1362"/>
      <c r="BJ78" s="1360"/>
      <c r="BK78" s="1361"/>
      <c r="BL78" s="1361"/>
      <c r="BM78" s="1361"/>
      <c r="BN78" s="1361"/>
      <c r="BO78" s="1362"/>
      <c r="BP78" s="1374"/>
      <c r="BQ78" s="1375"/>
      <c r="BR78" s="1375"/>
      <c r="BS78" s="1375"/>
      <c r="BT78" s="1375"/>
      <c r="BU78" s="1376"/>
      <c r="BV78" s="1374"/>
      <c r="BW78" s="1375"/>
      <c r="BX78" s="1375"/>
      <c r="BY78" s="1375"/>
      <c r="BZ78" s="1375"/>
      <c r="CA78" s="1376"/>
      <c r="CB78" s="771"/>
      <c r="CC78" s="772"/>
      <c r="CD78" s="771"/>
      <c r="CE78" s="771"/>
      <c r="CF78" s="771"/>
      <c r="CG78" s="773"/>
    </row>
    <row r="79" spans="3:85" s="774" customFormat="1" ht="15" customHeight="1">
      <c r="C79" s="769"/>
      <c r="D79" s="779" t="s">
        <v>96</v>
      </c>
      <c r="E79" s="1349" t="s">
        <v>97</v>
      </c>
      <c r="F79" s="1350"/>
      <c r="G79" s="1350"/>
      <c r="H79" s="1350"/>
      <c r="I79" s="1350"/>
      <c r="J79" s="1350"/>
      <c r="K79" s="1350"/>
      <c r="L79" s="1350"/>
      <c r="M79" s="1350"/>
      <c r="N79" s="1350"/>
      <c r="O79" s="1350"/>
      <c r="P79" s="1350"/>
      <c r="Q79" s="1350"/>
      <c r="R79" s="1350"/>
      <c r="S79" s="1350"/>
      <c r="T79" s="1350"/>
      <c r="U79" s="1350"/>
      <c r="V79" s="1350"/>
      <c r="W79" s="1350"/>
      <c r="X79" s="1350"/>
      <c r="Y79" s="1350"/>
      <c r="Z79" s="1350"/>
      <c r="AA79" s="1350"/>
      <c r="AB79" s="1350"/>
      <c r="AC79" s="1351"/>
      <c r="AD79" s="780" t="s">
        <v>98</v>
      </c>
      <c r="AE79" s="781" t="s">
        <v>48</v>
      </c>
      <c r="AF79" s="782" t="s">
        <v>98</v>
      </c>
      <c r="AG79" s="783" t="s">
        <v>98</v>
      </c>
      <c r="AH79" s="782" t="s">
        <v>98</v>
      </c>
      <c r="AI79" s="783" t="s">
        <v>98</v>
      </c>
      <c r="AJ79" s="784" t="s">
        <v>98</v>
      </c>
      <c r="AK79" s="783" t="s">
        <v>98</v>
      </c>
      <c r="AL79" s="1347">
        <f t="shared" ref="AL79:AL90" si="3">AO79+AR79</f>
        <v>117</v>
      </c>
      <c r="AM79" s="1336"/>
      <c r="AN79" s="1336"/>
      <c r="AO79" s="1347">
        <v>39</v>
      </c>
      <c r="AP79" s="1336"/>
      <c r="AQ79" s="1337"/>
      <c r="AR79" s="1352">
        <f t="shared" ref="AR79:AR90" si="4">SUM(BD79:CA79)</f>
        <v>78</v>
      </c>
      <c r="AS79" s="1352"/>
      <c r="AT79" s="1353"/>
      <c r="AU79" s="1354">
        <f t="shared" ref="AU79:AU90" si="5">AR79-AX79</f>
        <v>24</v>
      </c>
      <c r="AV79" s="1355"/>
      <c r="AW79" s="1356"/>
      <c r="AX79" s="1357">
        <v>54</v>
      </c>
      <c r="AY79" s="1358"/>
      <c r="AZ79" s="1359"/>
      <c r="BA79" s="1336"/>
      <c r="BB79" s="1336"/>
      <c r="BC79" s="1337"/>
      <c r="BD79" s="1346">
        <v>34</v>
      </c>
      <c r="BE79" s="1344"/>
      <c r="BF79" s="1344"/>
      <c r="BG79" s="1344">
        <v>44</v>
      </c>
      <c r="BH79" s="1344"/>
      <c r="BI79" s="1345"/>
      <c r="BJ79" s="1346"/>
      <c r="BK79" s="1344"/>
      <c r="BL79" s="1344"/>
      <c r="BM79" s="1344"/>
      <c r="BN79" s="1344"/>
      <c r="BO79" s="1345"/>
      <c r="BP79" s="1347"/>
      <c r="BQ79" s="1336"/>
      <c r="BR79" s="1348"/>
      <c r="BS79" s="1335"/>
      <c r="BT79" s="1336"/>
      <c r="BU79" s="1337"/>
      <c r="BV79" s="1347"/>
      <c r="BW79" s="1336"/>
      <c r="BX79" s="1348"/>
      <c r="BY79" s="1335"/>
      <c r="BZ79" s="1336"/>
      <c r="CA79" s="1337"/>
      <c r="CB79" s="771"/>
      <c r="CC79" s="771"/>
      <c r="CD79" s="771"/>
      <c r="CE79" s="771"/>
      <c r="CF79" s="771"/>
      <c r="CG79" s="773"/>
    </row>
    <row r="80" spans="3:85" s="774" customFormat="1" ht="15" customHeight="1">
      <c r="C80" s="769"/>
      <c r="D80" s="779" t="s">
        <v>96</v>
      </c>
      <c r="E80" s="1349" t="s">
        <v>99</v>
      </c>
      <c r="F80" s="1350"/>
      <c r="G80" s="1350"/>
      <c r="H80" s="1350"/>
      <c r="I80" s="1350"/>
      <c r="J80" s="1350"/>
      <c r="K80" s="1350"/>
      <c r="L80" s="1350"/>
      <c r="M80" s="1350"/>
      <c r="N80" s="1350"/>
      <c r="O80" s="1350"/>
      <c r="P80" s="1350"/>
      <c r="Q80" s="1350"/>
      <c r="R80" s="1350"/>
      <c r="S80" s="1350"/>
      <c r="T80" s="1350"/>
      <c r="U80" s="1350"/>
      <c r="V80" s="1350"/>
      <c r="W80" s="1350"/>
      <c r="X80" s="1350"/>
      <c r="Y80" s="1350"/>
      <c r="Z80" s="1350"/>
      <c r="AA80" s="1350"/>
      <c r="AB80" s="1350"/>
      <c r="AC80" s="1351"/>
      <c r="AD80" s="780" t="s">
        <v>98</v>
      </c>
      <c r="AE80" s="785" t="s">
        <v>48</v>
      </c>
      <c r="AF80" s="782" t="s">
        <v>98</v>
      </c>
      <c r="AG80" s="783" t="s">
        <v>98</v>
      </c>
      <c r="AH80" s="782" t="s">
        <v>98</v>
      </c>
      <c r="AI80" s="783" t="s">
        <v>98</v>
      </c>
      <c r="AJ80" s="784" t="s">
        <v>98</v>
      </c>
      <c r="AK80" s="783" t="s">
        <v>98</v>
      </c>
      <c r="AL80" s="1347">
        <f t="shared" si="3"/>
        <v>175</v>
      </c>
      <c r="AM80" s="1336"/>
      <c r="AN80" s="1336"/>
      <c r="AO80" s="1347">
        <v>58</v>
      </c>
      <c r="AP80" s="1336"/>
      <c r="AQ80" s="1337"/>
      <c r="AR80" s="1352">
        <f t="shared" si="4"/>
        <v>117</v>
      </c>
      <c r="AS80" s="1352"/>
      <c r="AT80" s="1353"/>
      <c r="AU80" s="1354">
        <f t="shared" si="5"/>
        <v>51</v>
      </c>
      <c r="AV80" s="1355"/>
      <c r="AW80" s="1356"/>
      <c r="AX80" s="1357">
        <v>66</v>
      </c>
      <c r="AY80" s="1358"/>
      <c r="AZ80" s="1359"/>
      <c r="BA80" s="1336"/>
      <c r="BB80" s="1336"/>
      <c r="BC80" s="1337"/>
      <c r="BD80" s="1346">
        <v>51</v>
      </c>
      <c r="BE80" s="1344"/>
      <c r="BF80" s="1344"/>
      <c r="BG80" s="1344">
        <v>66</v>
      </c>
      <c r="BH80" s="1344"/>
      <c r="BI80" s="1345"/>
      <c r="BJ80" s="1346"/>
      <c r="BK80" s="1344"/>
      <c r="BL80" s="1344"/>
      <c r="BM80" s="1344"/>
      <c r="BN80" s="1344"/>
      <c r="BO80" s="1345"/>
      <c r="BP80" s="1347"/>
      <c r="BQ80" s="1336"/>
      <c r="BR80" s="1348"/>
      <c r="BS80" s="1335"/>
      <c r="BT80" s="1336"/>
      <c r="BU80" s="1337"/>
      <c r="BV80" s="1347"/>
      <c r="BW80" s="1336"/>
      <c r="BX80" s="1348"/>
      <c r="BY80" s="1335"/>
      <c r="BZ80" s="1336"/>
      <c r="CA80" s="1337"/>
      <c r="CB80" s="771"/>
      <c r="CC80" s="771"/>
      <c r="CD80" s="771"/>
      <c r="CE80" s="771"/>
      <c r="CF80" s="771"/>
      <c r="CG80" s="773"/>
    </row>
    <row r="81" spans="3:85" s="774" customFormat="1" ht="15" customHeight="1">
      <c r="C81" s="769"/>
      <c r="D81" s="786" t="s">
        <v>100</v>
      </c>
      <c r="E81" s="1349" t="s">
        <v>101</v>
      </c>
      <c r="F81" s="1350"/>
      <c r="G81" s="1350"/>
      <c r="H81" s="1350"/>
      <c r="I81" s="1350"/>
      <c r="J81" s="1350"/>
      <c r="K81" s="1350"/>
      <c r="L81" s="1350"/>
      <c r="M81" s="1350"/>
      <c r="N81" s="1350"/>
      <c r="O81" s="1350"/>
      <c r="P81" s="1350"/>
      <c r="Q81" s="1350"/>
      <c r="R81" s="1350"/>
      <c r="S81" s="1350"/>
      <c r="T81" s="1350"/>
      <c r="U81" s="1350"/>
      <c r="V81" s="1350"/>
      <c r="W81" s="1350"/>
      <c r="X81" s="1350"/>
      <c r="Y81" s="1350"/>
      <c r="Z81" s="1350"/>
      <c r="AA81" s="1350"/>
      <c r="AB81" s="1350"/>
      <c r="AC81" s="1351"/>
      <c r="AD81" s="780" t="s">
        <v>98</v>
      </c>
      <c r="AE81" s="787" t="s">
        <v>104</v>
      </c>
      <c r="AF81" s="782" t="s">
        <v>98</v>
      </c>
      <c r="AG81" s="783" t="s">
        <v>98</v>
      </c>
      <c r="AH81" s="782" t="s">
        <v>98</v>
      </c>
      <c r="AI81" s="783" t="s">
        <v>98</v>
      </c>
      <c r="AJ81" s="784" t="s">
        <v>98</v>
      </c>
      <c r="AK81" s="783" t="s">
        <v>98</v>
      </c>
      <c r="AL81" s="1347">
        <f t="shared" si="3"/>
        <v>175</v>
      </c>
      <c r="AM81" s="1336"/>
      <c r="AN81" s="1336"/>
      <c r="AO81" s="1347">
        <v>58</v>
      </c>
      <c r="AP81" s="1336"/>
      <c r="AQ81" s="1337"/>
      <c r="AR81" s="1352">
        <f t="shared" si="4"/>
        <v>117</v>
      </c>
      <c r="AS81" s="1352"/>
      <c r="AT81" s="1353"/>
      <c r="AU81" s="1354">
        <f t="shared" si="5"/>
        <v>0</v>
      </c>
      <c r="AV81" s="1355"/>
      <c r="AW81" s="1356"/>
      <c r="AX81" s="1357">
        <v>117</v>
      </c>
      <c r="AY81" s="1358"/>
      <c r="AZ81" s="1359"/>
      <c r="BA81" s="1336"/>
      <c r="BB81" s="1336"/>
      <c r="BC81" s="1337"/>
      <c r="BD81" s="1346">
        <v>51</v>
      </c>
      <c r="BE81" s="1344"/>
      <c r="BF81" s="1344"/>
      <c r="BG81" s="1344">
        <v>66</v>
      </c>
      <c r="BH81" s="1344"/>
      <c r="BI81" s="1345"/>
      <c r="BJ81" s="1346"/>
      <c r="BK81" s="1344"/>
      <c r="BL81" s="1344"/>
      <c r="BM81" s="1344"/>
      <c r="BN81" s="1344"/>
      <c r="BO81" s="1345"/>
      <c r="BP81" s="1347"/>
      <c r="BQ81" s="1336"/>
      <c r="BR81" s="1348"/>
      <c r="BS81" s="1335"/>
      <c r="BT81" s="1336"/>
      <c r="BU81" s="1337"/>
      <c r="BV81" s="1347"/>
      <c r="BW81" s="1336"/>
      <c r="BX81" s="1348"/>
      <c r="BY81" s="1335"/>
      <c r="BZ81" s="1336"/>
      <c r="CA81" s="1337"/>
      <c r="CB81" s="771"/>
      <c r="CC81" s="771"/>
      <c r="CD81" s="771"/>
      <c r="CE81" s="771"/>
      <c r="CF81" s="771"/>
      <c r="CG81" s="773"/>
    </row>
    <row r="82" spans="3:85" s="774" customFormat="1" ht="15" customHeight="1">
      <c r="C82" s="769"/>
      <c r="D82" s="786" t="s">
        <v>102</v>
      </c>
      <c r="E82" s="1349" t="s">
        <v>103</v>
      </c>
      <c r="F82" s="1350"/>
      <c r="G82" s="1350"/>
      <c r="H82" s="1350"/>
      <c r="I82" s="1350"/>
      <c r="J82" s="1350"/>
      <c r="K82" s="1350"/>
      <c r="L82" s="1350"/>
      <c r="M82" s="1350"/>
      <c r="N82" s="1350"/>
      <c r="O82" s="1350"/>
      <c r="P82" s="1350"/>
      <c r="Q82" s="1350"/>
      <c r="R82" s="1350"/>
      <c r="S82" s="1350"/>
      <c r="T82" s="1350"/>
      <c r="U82" s="1350"/>
      <c r="V82" s="1350"/>
      <c r="W82" s="1350"/>
      <c r="X82" s="1350"/>
      <c r="Y82" s="1350"/>
      <c r="Z82" s="1350"/>
      <c r="AA82" s="1350"/>
      <c r="AB82" s="1350"/>
      <c r="AC82" s="1351"/>
      <c r="AD82" s="780" t="s">
        <v>98</v>
      </c>
      <c r="AE82" s="787" t="s">
        <v>48</v>
      </c>
      <c r="AF82" s="782" t="s">
        <v>98</v>
      </c>
      <c r="AG82" s="783" t="s">
        <v>98</v>
      </c>
      <c r="AH82" s="782" t="s">
        <v>98</v>
      </c>
      <c r="AI82" s="783" t="s">
        <v>98</v>
      </c>
      <c r="AJ82" s="784" t="s">
        <v>98</v>
      </c>
      <c r="AK82" s="783" t="s">
        <v>98</v>
      </c>
      <c r="AL82" s="1347">
        <f t="shared" si="3"/>
        <v>234</v>
      </c>
      <c r="AM82" s="1336"/>
      <c r="AN82" s="1336"/>
      <c r="AO82" s="1347">
        <v>78</v>
      </c>
      <c r="AP82" s="1336"/>
      <c r="AQ82" s="1337"/>
      <c r="AR82" s="1352">
        <f t="shared" si="4"/>
        <v>156</v>
      </c>
      <c r="AS82" s="1352"/>
      <c r="AT82" s="1353"/>
      <c r="AU82" s="1354">
        <f t="shared" si="5"/>
        <v>62</v>
      </c>
      <c r="AV82" s="1355"/>
      <c r="AW82" s="1356"/>
      <c r="AX82" s="1357">
        <v>94</v>
      </c>
      <c r="AY82" s="1358"/>
      <c r="AZ82" s="1359"/>
      <c r="BA82" s="1336"/>
      <c r="BB82" s="1336"/>
      <c r="BC82" s="1337"/>
      <c r="BD82" s="1346">
        <v>68</v>
      </c>
      <c r="BE82" s="1344"/>
      <c r="BF82" s="1344"/>
      <c r="BG82" s="1344">
        <v>88</v>
      </c>
      <c r="BH82" s="1344"/>
      <c r="BI82" s="1345"/>
      <c r="BJ82" s="1371"/>
      <c r="BK82" s="1372"/>
      <c r="BL82" s="1372"/>
      <c r="BM82" s="1372"/>
      <c r="BN82" s="1372"/>
      <c r="BO82" s="1373"/>
      <c r="BP82" s="1347"/>
      <c r="BQ82" s="1336"/>
      <c r="BR82" s="1348"/>
      <c r="BS82" s="1335"/>
      <c r="BT82" s="1336"/>
      <c r="BU82" s="1337"/>
      <c r="BV82" s="1347"/>
      <c r="BW82" s="1336"/>
      <c r="BX82" s="1348"/>
      <c r="BY82" s="1335"/>
      <c r="BZ82" s="1336"/>
      <c r="CA82" s="1337"/>
      <c r="CB82" s="771"/>
      <c r="CC82" s="771"/>
      <c r="CD82" s="771"/>
      <c r="CE82" s="771"/>
      <c r="CF82" s="771"/>
      <c r="CG82" s="773"/>
    </row>
    <row r="83" spans="3:85" s="774" customFormat="1">
      <c r="C83" s="769"/>
      <c r="D83" s="786" t="s">
        <v>105</v>
      </c>
      <c r="E83" s="1349" t="s">
        <v>106</v>
      </c>
      <c r="F83" s="1350"/>
      <c r="G83" s="1350"/>
      <c r="H83" s="1350"/>
      <c r="I83" s="1350"/>
      <c r="J83" s="1350"/>
      <c r="K83" s="1350"/>
      <c r="L83" s="1350"/>
      <c r="M83" s="1350"/>
      <c r="N83" s="1350"/>
      <c r="O83" s="1350"/>
      <c r="P83" s="1350"/>
      <c r="Q83" s="1350"/>
      <c r="R83" s="1350"/>
      <c r="S83" s="1350"/>
      <c r="T83" s="1350"/>
      <c r="U83" s="1350"/>
      <c r="V83" s="1350"/>
      <c r="W83" s="1350"/>
      <c r="X83" s="1350"/>
      <c r="Y83" s="1350"/>
      <c r="Z83" s="1350"/>
      <c r="AA83" s="1350"/>
      <c r="AB83" s="1350"/>
      <c r="AC83" s="1351"/>
      <c r="AD83" s="780" t="s">
        <v>98</v>
      </c>
      <c r="AE83" s="787" t="s">
        <v>104</v>
      </c>
      <c r="AF83" s="782" t="s">
        <v>98</v>
      </c>
      <c r="AG83" s="783" t="s">
        <v>98</v>
      </c>
      <c r="AH83" s="782" t="s">
        <v>98</v>
      </c>
      <c r="AI83" s="783" t="s">
        <v>98</v>
      </c>
      <c r="AJ83" s="784" t="s">
        <v>98</v>
      </c>
      <c r="AK83" s="783" t="s">
        <v>98</v>
      </c>
      <c r="AL83" s="1347">
        <f t="shared" si="3"/>
        <v>176</v>
      </c>
      <c r="AM83" s="1336"/>
      <c r="AN83" s="1336"/>
      <c r="AO83" s="1347">
        <v>59</v>
      </c>
      <c r="AP83" s="1336"/>
      <c r="AQ83" s="1337"/>
      <c r="AR83" s="1352">
        <f t="shared" si="4"/>
        <v>117</v>
      </c>
      <c r="AS83" s="1352"/>
      <c r="AT83" s="1353"/>
      <c r="AU83" s="1354">
        <f t="shared" si="5"/>
        <v>94</v>
      </c>
      <c r="AV83" s="1355"/>
      <c r="AW83" s="1356"/>
      <c r="AX83" s="1357">
        <v>23</v>
      </c>
      <c r="AY83" s="1358"/>
      <c r="AZ83" s="1359"/>
      <c r="BA83" s="1336"/>
      <c r="BB83" s="1336"/>
      <c r="BC83" s="1337"/>
      <c r="BD83" s="1346">
        <v>51</v>
      </c>
      <c r="BE83" s="1344"/>
      <c r="BF83" s="1344"/>
      <c r="BG83" s="1344">
        <v>66</v>
      </c>
      <c r="BH83" s="1344"/>
      <c r="BI83" s="1345"/>
      <c r="BJ83" s="1346"/>
      <c r="BK83" s="1344"/>
      <c r="BL83" s="1344"/>
      <c r="BM83" s="1344"/>
      <c r="BN83" s="1344"/>
      <c r="BO83" s="1345"/>
      <c r="BP83" s="1347"/>
      <c r="BQ83" s="1336"/>
      <c r="BR83" s="1348"/>
      <c r="BS83" s="1335"/>
      <c r="BT83" s="1336"/>
      <c r="BU83" s="1337"/>
      <c r="BV83" s="1347"/>
      <c r="BW83" s="1336"/>
      <c r="BX83" s="1348"/>
      <c r="BY83" s="1335"/>
      <c r="BZ83" s="1336"/>
      <c r="CA83" s="1337"/>
      <c r="CB83" s="771"/>
      <c r="CC83" s="771"/>
      <c r="CD83" s="771"/>
      <c r="CE83" s="771"/>
      <c r="CF83" s="771"/>
      <c r="CG83" s="773"/>
    </row>
    <row r="84" spans="3:85" s="774" customFormat="1" ht="15" customHeight="1">
      <c r="C84" s="769"/>
      <c r="D84" s="786" t="s">
        <v>107</v>
      </c>
      <c r="E84" s="1349" t="s">
        <v>108</v>
      </c>
      <c r="F84" s="1350"/>
      <c r="G84" s="1350"/>
      <c r="H84" s="1350"/>
      <c r="I84" s="1350"/>
      <c r="J84" s="1350"/>
      <c r="K84" s="1350"/>
      <c r="L84" s="1350"/>
      <c r="M84" s="1350"/>
      <c r="N84" s="1350"/>
      <c r="O84" s="1350"/>
      <c r="P84" s="1350"/>
      <c r="Q84" s="1350"/>
      <c r="R84" s="1350"/>
      <c r="S84" s="1350"/>
      <c r="T84" s="1350"/>
      <c r="U84" s="1350"/>
      <c r="V84" s="1350"/>
      <c r="W84" s="1350"/>
      <c r="X84" s="1350"/>
      <c r="Y84" s="1350"/>
      <c r="Z84" s="1350"/>
      <c r="AA84" s="1350"/>
      <c r="AB84" s="1350"/>
      <c r="AC84" s="1351"/>
      <c r="AD84" s="780" t="s">
        <v>98</v>
      </c>
      <c r="AE84" s="780" t="s">
        <v>113</v>
      </c>
      <c r="AF84" s="782" t="s">
        <v>98</v>
      </c>
      <c r="AG84" s="783" t="s">
        <v>98</v>
      </c>
      <c r="AH84" s="782" t="s">
        <v>98</v>
      </c>
      <c r="AI84" s="783" t="s">
        <v>98</v>
      </c>
      <c r="AJ84" s="784" t="s">
        <v>98</v>
      </c>
      <c r="AK84" s="783" t="s">
        <v>98</v>
      </c>
      <c r="AL84" s="1347">
        <f t="shared" si="3"/>
        <v>175</v>
      </c>
      <c r="AM84" s="1336"/>
      <c r="AN84" s="1336"/>
      <c r="AO84" s="1347">
        <v>58</v>
      </c>
      <c r="AP84" s="1336"/>
      <c r="AQ84" s="1337"/>
      <c r="AR84" s="1352">
        <f t="shared" si="4"/>
        <v>117</v>
      </c>
      <c r="AS84" s="1352"/>
      <c r="AT84" s="1353"/>
      <c r="AU84" s="1354">
        <f t="shared" si="5"/>
        <v>0</v>
      </c>
      <c r="AV84" s="1355"/>
      <c r="AW84" s="1356"/>
      <c r="AX84" s="1357">
        <v>117</v>
      </c>
      <c r="AY84" s="1358"/>
      <c r="AZ84" s="1359"/>
      <c r="BA84" s="1336"/>
      <c r="BB84" s="1336"/>
      <c r="BC84" s="1337"/>
      <c r="BD84" s="1346">
        <v>51</v>
      </c>
      <c r="BE84" s="1344"/>
      <c r="BF84" s="1344"/>
      <c r="BG84" s="1344">
        <v>66</v>
      </c>
      <c r="BH84" s="1344"/>
      <c r="BI84" s="1345"/>
      <c r="BJ84" s="1346"/>
      <c r="BK84" s="1344"/>
      <c r="BL84" s="1344"/>
      <c r="BM84" s="1344"/>
      <c r="BN84" s="1344"/>
      <c r="BO84" s="1345"/>
      <c r="BP84" s="1347"/>
      <c r="BQ84" s="1336"/>
      <c r="BR84" s="1348"/>
      <c r="BS84" s="1335"/>
      <c r="BT84" s="1336"/>
      <c r="BU84" s="1337"/>
      <c r="BV84" s="1347"/>
      <c r="BW84" s="1336"/>
      <c r="BX84" s="1348"/>
      <c r="BY84" s="1335"/>
      <c r="BZ84" s="1336"/>
      <c r="CA84" s="1337"/>
      <c r="CB84" s="771"/>
      <c r="CC84" s="771"/>
      <c r="CD84" s="771"/>
      <c r="CE84" s="771"/>
      <c r="CF84" s="771"/>
      <c r="CG84" s="773"/>
    </row>
    <row r="85" spans="3:85" s="774" customFormat="1">
      <c r="C85" s="769"/>
      <c r="D85" s="786" t="s">
        <v>109</v>
      </c>
      <c r="E85" s="1349" t="s">
        <v>110</v>
      </c>
      <c r="F85" s="1350"/>
      <c r="G85" s="1350"/>
      <c r="H85" s="1350"/>
      <c r="I85" s="1350"/>
      <c r="J85" s="1350"/>
      <c r="K85" s="1350"/>
      <c r="L85" s="1350"/>
      <c r="M85" s="1350"/>
      <c r="N85" s="1350"/>
      <c r="O85" s="1350"/>
      <c r="P85" s="1350"/>
      <c r="Q85" s="1350"/>
      <c r="R85" s="1350"/>
      <c r="S85" s="1350"/>
      <c r="T85" s="1350"/>
      <c r="U85" s="1350"/>
      <c r="V85" s="1350"/>
      <c r="W85" s="1350"/>
      <c r="X85" s="1350"/>
      <c r="Y85" s="1350"/>
      <c r="Z85" s="1350"/>
      <c r="AA85" s="1350"/>
      <c r="AB85" s="1350"/>
      <c r="AC85" s="1351"/>
      <c r="AD85" s="788" t="s">
        <v>98</v>
      </c>
      <c r="AE85" s="787" t="s">
        <v>113</v>
      </c>
      <c r="AF85" s="782" t="s">
        <v>98</v>
      </c>
      <c r="AG85" s="783" t="s">
        <v>98</v>
      </c>
      <c r="AH85" s="782" t="s">
        <v>98</v>
      </c>
      <c r="AI85" s="783" t="s">
        <v>98</v>
      </c>
      <c r="AJ85" s="784" t="s">
        <v>98</v>
      </c>
      <c r="AK85" s="783" t="s">
        <v>98</v>
      </c>
      <c r="AL85" s="1347">
        <f t="shared" si="3"/>
        <v>105</v>
      </c>
      <c r="AM85" s="1336"/>
      <c r="AN85" s="1336"/>
      <c r="AO85" s="1347">
        <v>35</v>
      </c>
      <c r="AP85" s="1336"/>
      <c r="AQ85" s="1337"/>
      <c r="AR85" s="1352">
        <f t="shared" si="4"/>
        <v>70</v>
      </c>
      <c r="AS85" s="1352"/>
      <c r="AT85" s="1353"/>
      <c r="AU85" s="1354">
        <f t="shared" si="5"/>
        <v>50</v>
      </c>
      <c r="AV85" s="1355"/>
      <c r="AW85" s="1356"/>
      <c r="AX85" s="1357">
        <v>20</v>
      </c>
      <c r="AY85" s="1358"/>
      <c r="AZ85" s="1359"/>
      <c r="BA85" s="1336"/>
      <c r="BB85" s="1336"/>
      <c r="BC85" s="1337"/>
      <c r="BD85" s="1346">
        <v>34</v>
      </c>
      <c r="BE85" s="1344"/>
      <c r="BF85" s="1344"/>
      <c r="BG85" s="1344">
        <v>36</v>
      </c>
      <c r="BH85" s="1344"/>
      <c r="BI85" s="1345"/>
      <c r="BJ85" s="1346"/>
      <c r="BK85" s="1344"/>
      <c r="BL85" s="1344"/>
      <c r="BM85" s="1344"/>
      <c r="BN85" s="1344"/>
      <c r="BO85" s="1345"/>
      <c r="BP85" s="1347"/>
      <c r="BQ85" s="1336"/>
      <c r="BR85" s="1348"/>
      <c r="BS85" s="1335"/>
      <c r="BT85" s="1336"/>
      <c r="BU85" s="1337"/>
      <c r="BV85" s="1347"/>
      <c r="BW85" s="1336"/>
      <c r="BX85" s="1348"/>
      <c r="BY85" s="1335"/>
      <c r="BZ85" s="1336"/>
      <c r="CA85" s="1337"/>
      <c r="CB85" s="771"/>
      <c r="CC85" s="771"/>
      <c r="CD85" s="771"/>
      <c r="CE85" s="771"/>
      <c r="CF85" s="771"/>
      <c r="CG85" s="773"/>
    </row>
    <row r="86" spans="3:85" s="774" customFormat="1">
      <c r="C86" s="769"/>
      <c r="D86" s="786" t="s">
        <v>111</v>
      </c>
      <c r="E86" s="1349" t="s">
        <v>112</v>
      </c>
      <c r="F86" s="1350"/>
      <c r="G86" s="1350"/>
      <c r="H86" s="1350"/>
      <c r="I86" s="1350"/>
      <c r="J86" s="1350"/>
      <c r="K86" s="1350"/>
      <c r="L86" s="1350"/>
      <c r="M86" s="1350"/>
      <c r="N86" s="1350"/>
      <c r="O86" s="1350"/>
      <c r="P86" s="1350"/>
      <c r="Q86" s="1350"/>
      <c r="R86" s="1350"/>
      <c r="S86" s="1350"/>
      <c r="T86" s="1350"/>
      <c r="U86" s="1350"/>
      <c r="V86" s="1350"/>
      <c r="W86" s="1350"/>
      <c r="X86" s="1350"/>
      <c r="Y86" s="1350"/>
      <c r="Z86" s="1350"/>
      <c r="AA86" s="1350"/>
      <c r="AB86" s="1350"/>
      <c r="AC86" s="1351"/>
      <c r="AD86" s="787" t="s">
        <v>98</v>
      </c>
      <c r="AE86" s="781" t="s">
        <v>48</v>
      </c>
      <c r="AF86" s="789" t="s">
        <v>98</v>
      </c>
      <c r="AG86" s="790" t="s">
        <v>98</v>
      </c>
      <c r="AH86" s="782" t="s">
        <v>98</v>
      </c>
      <c r="AI86" s="783" t="s">
        <v>98</v>
      </c>
      <c r="AJ86" s="784" t="s">
        <v>98</v>
      </c>
      <c r="AK86" s="783" t="s">
        <v>98</v>
      </c>
      <c r="AL86" s="1347">
        <f t="shared" si="3"/>
        <v>146</v>
      </c>
      <c r="AM86" s="1336"/>
      <c r="AN86" s="1336"/>
      <c r="AO86" s="1347">
        <v>49</v>
      </c>
      <c r="AP86" s="1336"/>
      <c r="AQ86" s="1337"/>
      <c r="AR86" s="1352">
        <f t="shared" si="4"/>
        <v>97</v>
      </c>
      <c r="AS86" s="1352"/>
      <c r="AT86" s="1353"/>
      <c r="AU86" s="1354">
        <f t="shared" si="5"/>
        <v>43</v>
      </c>
      <c r="AV86" s="1355"/>
      <c r="AW86" s="1356"/>
      <c r="AX86" s="1357">
        <v>54</v>
      </c>
      <c r="AY86" s="1358"/>
      <c r="AZ86" s="1359"/>
      <c r="BA86" s="1336"/>
      <c r="BB86" s="1336"/>
      <c r="BC86" s="1337"/>
      <c r="BD86" s="1346">
        <v>34</v>
      </c>
      <c r="BE86" s="1344"/>
      <c r="BF86" s="1344"/>
      <c r="BG86" s="1344">
        <v>63</v>
      </c>
      <c r="BH86" s="1344"/>
      <c r="BI86" s="1345"/>
      <c r="BJ86" s="1346"/>
      <c r="BK86" s="1344"/>
      <c r="BL86" s="1344"/>
      <c r="BM86" s="1344"/>
      <c r="BN86" s="1344"/>
      <c r="BO86" s="1345"/>
      <c r="BP86" s="1347"/>
      <c r="BQ86" s="1336"/>
      <c r="BR86" s="1348"/>
      <c r="BS86" s="1335"/>
      <c r="BT86" s="1336"/>
      <c r="BU86" s="1337"/>
      <c r="BV86" s="1347"/>
      <c r="BW86" s="1336"/>
      <c r="BX86" s="1348"/>
      <c r="BY86" s="1335"/>
      <c r="BZ86" s="1336"/>
      <c r="CA86" s="1337"/>
      <c r="CB86" s="771"/>
      <c r="CC86" s="771"/>
      <c r="CD86" s="771"/>
      <c r="CE86" s="771"/>
      <c r="CF86" s="771"/>
      <c r="CG86" s="773"/>
    </row>
    <row r="87" spans="3:85" s="774" customFormat="1" ht="15" customHeight="1">
      <c r="C87" s="769"/>
      <c r="D87" s="786" t="s">
        <v>114</v>
      </c>
      <c r="E87" s="1349" t="s">
        <v>115</v>
      </c>
      <c r="F87" s="1350"/>
      <c r="G87" s="1350"/>
      <c r="H87" s="1350"/>
      <c r="I87" s="1350"/>
      <c r="J87" s="1350"/>
      <c r="K87" s="1350"/>
      <c r="L87" s="1350"/>
      <c r="M87" s="1350"/>
      <c r="N87" s="1350"/>
      <c r="O87" s="1350"/>
      <c r="P87" s="1350"/>
      <c r="Q87" s="1350"/>
      <c r="R87" s="1350"/>
      <c r="S87" s="1350"/>
      <c r="T87" s="1350"/>
      <c r="U87" s="1350"/>
      <c r="V87" s="1350"/>
      <c r="W87" s="1350"/>
      <c r="X87" s="1350"/>
      <c r="Y87" s="1350"/>
      <c r="Z87" s="1350"/>
      <c r="AA87" s="1350"/>
      <c r="AB87" s="1350"/>
      <c r="AC87" s="1351"/>
      <c r="AD87" s="791" t="s">
        <v>98</v>
      </c>
      <c r="AE87" s="787" t="s">
        <v>48</v>
      </c>
      <c r="AF87" s="792" t="s">
        <v>98</v>
      </c>
      <c r="AG87" s="790" t="s">
        <v>98</v>
      </c>
      <c r="AH87" s="782" t="s">
        <v>98</v>
      </c>
      <c r="AI87" s="783" t="s">
        <v>98</v>
      </c>
      <c r="AJ87" s="784" t="s">
        <v>98</v>
      </c>
      <c r="AK87" s="783" t="s">
        <v>98</v>
      </c>
      <c r="AL87" s="1347">
        <f t="shared" si="3"/>
        <v>162</v>
      </c>
      <c r="AM87" s="1336"/>
      <c r="AN87" s="1336"/>
      <c r="AO87" s="1347">
        <v>54</v>
      </c>
      <c r="AP87" s="1336"/>
      <c r="AQ87" s="1337"/>
      <c r="AR87" s="1352">
        <f t="shared" si="4"/>
        <v>108</v>
      </c>
      <c r="AS87" s="1352"/>
      <c r="AT87" s="1353"/>
      <c r="AU87" s="1354">
        <f t="shared" si="5"/>
        <v>69</v>
      </c>
      <c r="AV87" s="1355"/>
      <c r="AW87" s="1356"/>
      <c r="AX87" s="1357">
        <v>39</v>
      </c>
      <c r="AY87" s="1358"/>
      <c r="AZ87" s="1359"/>
      <c r="BA87" s="1336"/>
      <c r="BB87" s="1336"/>
      <c r="BC87" s="1337"/>
      <c r="BD87" s="1346">
        <v>34</v>
      </c>
      <c r="BE87" s="1344"/>
      <c r="BF87" s="1344"/>
      <c r="BG87" s="1344">
        <v>74</v>
      </c>
      <c r="BH87" s="1344"/>
      <c r="BI87" s="1345"/>
      <c r="BJ87" s="1346"/>
      <c r="BK87" s="1344"/>
      <c r="BL87" s="1344"/>
      <c r="BM87" s="1344"/>
      <c r="BN87" s="1344"/>
      <c r="BO87" s="1345"/>
      <c r="BP87" s="1347"/>
      <c r="BQ87" s="1336"/>
      <c r="BR87" s="1348"/>
      <c r="BS87" s="1335"/>
      <c r="BT87" s="1336"/>
      <c r="BU87" s="1337"/>
      <c r="BV87" s="1347"/>
      <c r="BW87" s="1336"/>
      <c r="BX87" s="1348"/>
      <c r="BY87" s="1335"/>
      <c r="BZ87" s="1336"/>
      <c r="CA87" s="1337"/>
      <c r="CB87" s="771"/>
      <c r="CC87" s="771"/>
      <c r="CD87" s="771"/>
      <c r="CE87" s="771"/>
      <c r="CF87" s="771"/>
      <c r="CG87" s="773"/>
    </row>
    <row r="88" spans="3:85" s="774" customFormat="1" ht="15" customHeight="1">
      <c r="C88" s="769"/>
      <c r="D88" s="786" t="s">
        <v>116</v>
      </c>
      <c r="E88" s="1349" t="s">
        <v>117</v>
      </c>
      <c r="F88" s="1350"/>
      <c r="G88" s="1350"/>
      <c r="H88" s="1350"/>
      <c r="I88" s="1350"/>
      <c r="J88" s="1350"/>
      <c r="K88" s="1350"/>
      <c r="L88" s="1350"/>
      <c r="M88" s="1350"/>
      <c r="N88" s="1350"/>
      <c r="O88" s="1350"/>
      <c r="P88" s="1350"/>
      <c r="Q88" s="1350"/>
      <c r="R88" s="1350"/>
      <c r="S88" s="1350"/>
      <c r="T88" s="1350"/>
      <c r="U88" s="1350"/>
      <c r="V88" s="1350"/>
      <c r="W88" s="1350"/>
      <c r="X88" s="1350"/>
      <c r="Y88" s="1350"/>
      <c r="Z88" s="1350"/>
      <c r="AA88" s="1350"/>
      <c r="AB88" s="1350"/>
      <c r="AC88" s="1351"/>
      <c r="AD88" s="791" t="s">
        <v>98</v>
      </c>
      <c r="AE88" s="787" t="s">
        <v>104</v>
      </c>
      <c r="AF88" s="782" t="s">
        <v>98</v>
      </c>
      <c r="AG88" s="783" t="s">
        <v>98</v>
      </c>
      <c r="AH88" s="782" t="s">
        <v>98</v>
      </c>
      <c r="AI88" s="783" t="s">
        <v>98</v>
      </c>
      <c r="AJ88" s="784" t="s">
        <v>98</v>
      </c>
      <c r="AK88" s="783" t="s">
        <v>98</v>
      </c>
      <c r="AL88" s="1347">
        <f t="shared" si="3"/>
        <v>108</v>
      </c>
      <c r="AM88" s="1336"/>
      <c r="AN88" s="1336"/>
      <c r="AO88" s="1347">
        <v>36</v>
      </c>
      <c r="AP88" s="1336"/>
      <c r="AQ88" s="1337"/>
      <c r="AR88" s="1352">
        <f t="shared" si="4"/>
        <v>72</v>
      </c>
      <c r="AS88" s="1352"/>
      <c r="AT88" s="1353"/>
      <c r="AU88" s="1354">
        <f t="shared" si="5"/>
        <v>62</v>
      </c>
      <c r="AV88" s="1355"/>
      <c r="AW88" s="1356"/>
      <c r="AX88" s="1357">
        <v>10</v>
      </c>
      <c r="AY88" s="1358"/>
      <c r="AZ88" s="1359"/>
      <c r="BA88" s="1336"/>
      <c r="BB88" s="1336"/>
      <c r="BC88" s="1337"/>
      <c r="BD88" s="1346">
        <v>34</v>
      </c>
      <c r="BE88" s="1344"/>
      <c r="BF88" s="1344"/>
      <c r="BG88" s="1344">
        <v>38</v>
      </c>
      <c r="BH88" s="1344"/>
      <c r="BI88" s="1345"/>
      <c r="BJ88" s="1346"/>
      <c r="BK88" s="1344"/>
      <c r="BL88" s="1344"/>
      <c r="BM88" s="1344"/>
      <c r="BN88" s="1344"/>
      <c r="BO88" s="1345"/>
      <c r="BP88" s="1347"/>
      <c r="BQ88" s="1336"/>
      <c r="BR88" s="1348"/>
      <c r="BS88" s="1335"/>
      <c r="BT88" s="1336"/>
      <c r="BU88" s="1337"/>
      <c r="BV88" s="1347"/>
      <c r="BW88" s="1336"/>
      <c r="BX88" s="1348"/>
      <c r="BY88" s="1335"/>
      <c r="BZ88" s="1336"/>
      <c r="CA88" s="1337"/>
      <c r="CB88" s="771"/>
      <c r="CC88" s="771"/>
      <c r="CD88" s="771"/>
      <c r="CE88" s="771"/>
      <c r="CF88" s="771"/>
      <c r="CG88" s="773"/>
    </row>
    <row r="89" spans="3:85" s="774" customFormat="1">
      <c r="C89" s="769"/>
      <c r="D89" s="786" t="s">
        <v>118</v>
      </c>
      <c r="E89" s="1349" t="s">
        <v>119</v>
      </c>
      <c r="F89" s="1350"/>
      <c r="G89" s="1350"/>
      <c r="H89" s="1350"/>
      <c r="I89" s="1350"/>
      <c r="J89" s="1350"/>
      <c r="K89" s="1350"/>
      <c r="L89" s="1350"/>
      <c r="M89" s="1350"/>
      <c r="N89" s="1350"/>
      <c r="O89" s="1350"/>
      <c r="P89" s="1350"/>
      <c r="Q89" s="1350"/>
      <c r="R89" s="1350"/>
      <c r="S89" s="1350"/>
      <c r="T89" s="1350"/>
      <c r="U89" s="1350"/>
      <c r="V89" s="1350"/>
      <c r="W89" s="1350"/>
      <c r="X89" s="1350"/>
      <c r="Y89" s="1350"/>
      <c r="Z89" s="1350"/>
      <c r="AA89" s="1350"/>
      <c r="AB89" s="1350"/>
      <c r="AC89" s="1351"/>
      <c r="AD89" s="791" t="s">
        <v>104</v>
      </c>
      <c r="AE89" s="787" t="s">
        <v>98</v>
      </c>
      <c r="AF89" s="782" t="s">
        <v>98</v>
      </c>
      <c r="AG89" s="783" t="s">
        <v>98</v>
      </c>
      <c r="AH89" s="782" t="s">
        <v>98</v>
      </c>
      <c r="AI89" s="783" t="s">
        <v>98</v>
      </c>
      <c r="AJ89" s="784" t="s">
        <v>98</v>
      </c>
      <c r="AK89" s="783" t="s">
        <v>98</v>
      </c>
      <c r="AL89" s="1347">
        <f t="shared" si="3"/>
        <v>54</v>
      </c>
      <c r="AM89" s="1336"/>
      <c r="AN89" s="1336"/>
      <c r="AO89" s="1347">
        <v>18</v>
      </c>
      <c r="AP89" s="1336"/>
      <c r="AQ89" s="1337"/>
      <c r="AR89" s="1352">
        <f t="shared" si="4"/>
        <v>36</v>
      </c>
      <c r="AS89" s="1352"/>
      <c r="AT89" s="1353"/>
      <c r="AU89" s="1354">
        <f t="shared" si="5"/>
        <v>30</v>
      </c>
      <c r="AV89" s="1355"/>
      <c r="AW89" s="1356"/>
      <c r="AX89" s="1357">
        <v>6</v>
      </c>
      <c r="AY89" s="1358"/>
      <c r="AZ89" s="1359"/>
      <c r="BA89" s="1336"/>
      <c r="BB89" s="1336"/>
      <c r="BC89" s="1337"/>
      <c r="BD89" s="1346">
        <v>36</v>
      </c>
      <c r="BE89" s="1344"/>
      <c r="BF89" s="1344"/>
      <c r="BG89" s="1344"/>
      <c r="BH89" s="1344"/>
      <c r="BI89" s="1345"/>
      <c r="BJ89" s="1346"/>
      <c r="BK89" s="1344"/>
      <c r="BL89" s="1344"/>
      <c r="BM89" s="1344"/>
      <c r="BN89" s="1344"/>
      <c r="BO89" s="1345"/>
      <c r="BP89" s="1347"/>
      <c r="BQ89" s="1336"/>
      <c r="BR89" s="1348"/>
      <c r="BS89" s="1335"/>
      <c r="BT89" s="1336"/>
      <c r="BU89" s="1337"/>
      <c r="BV89" s="1347"/>
      <c r="BW89" s="1336"/>
      <c r="BX89" s="1348"/>
      <c r="BY89" s="1335"/>
      <c r="BZ89" s="1336"/>
      <c r="CA89" s="1337"/>
      <c r="CB89" s="771"/>
      <c r="CC89" s="771"/>
      <c r="CD89" s="771"/>
      <c r="CE89" s="771"/>
      <c r="CF89" s="771"/>
      <c r="CG89" s="773"/>
    </row>
    <row r="90" spans="3:85" s="774" customFormat="1" ht="15" customHeight="1">
      <c r="C90" s="769"/>
      <c r="D90" s="786" t="s">
        <v>120</v>
      </c>
      <c r="E90" s="1349" t="s">
        <v>121</v>
      </c>
      <c r="F90" s="1350"/>
      <c r="G90" s="1350"/>
      <c r="H90" s="1350"/>
      <c r="I90" s="1350"/>
      <c r="J90" s="1350"/>
      <c r="K90" s="1350"/>
      <c r="L90" s="1350"/>
      <c r="M90" s="1350"/>
      <c r="N90" s="1350"/>
      <c r="O90" s="1350"/>
      <c r="P90" s="1350"/>
      <c r="Q90" s="1350"/>
      <c r="R90" s="1350"/>
      <c r="S90" s="1350"/>
      <c r="T90" s="1350"/>
      <c r="U90" s="1350"/>
      <c r="V90" s="1350"/>
      <c r="W90" s="1350"/>
      <c r="X90" s="1350"/>
      <c r="Y90" s="1350"/>
      <c r="Z90" s="1350"/>
      <c r="AA90" s="1350"/>
      <c r="AB90" s="1350"/>
      <c r="AC90" s="1351"/>
      <c r="AD90" s="791" t="s">
        <v>98</v>
      </c>
      <c r="AE90" s="787" t="s">
        <v>113</v>
      </c>
      <c r="AF90" s="782" t="s">
        <v>98</v>
      </c>
      <c r="AG90" s="783" t="s">
        <v>98</v>
      </c>
      <c r="AH90" s="782" t="s">
        <v>98</v>
      </c>
      <c r="AI90" s="783" t="s">
        <v>98</v>
      </c>
      <c r="AJ90" s="784" t="s">
        <v>98</v>
      </c>
      <c r="AK90" s="783" t="s">
        <v>98</v>
      </c>
      <c r="AL90" s="1347">
        <f t="shared" si="3"/>
        <v>59</v>
      </c>
      <c r="AM90" s="1336"/>
      <c r="AN90" s="1336"/>
      <c r="AO90" s="1347">
        <v>20</v>
      </c>
      <c r="AP90" s="1336"/>
      <c r="AQ90" s="1337"/>
      <c r="AR90" s="1352">
        <f t="shared" si="4"/>
        <v>39</v>
      </c>
      <c r="AS90" s="1352"/>
      <c r="AT90" s="1353"/>
      <c r="AU90" s="1354">
        <f t="shared" si="5"/>
        <v>29</v>
      </c>
      <c r="AV90" s="1355"/>
      <c r="AW90" s="1356"/>
      <c r="AX90" s="1357">
        <v>10</v>
      </c>
      <c r="AY90" s="1358"/>
      <c r="AZ90" s="1359"/>
      <c r="BA90" s="1336"/>
      <c r="BB90" s="1336"/>
      <c r="BC90" s="1337"/>
      <c r="BD90" s="1346"/>
      <c r="BE90" s="1344"/>
      <c r="BF90" s="1344"/>
      <c r="BG90" s="1344">
        <v>39</v>
      </c>
      <c r="BH90" s="1344"/>
      <c r="BI90" s="1345"/>
      <c r="BJ90" s="1346"/>
      <c r="BK90" s="1344"/>
      <c r="BL90" s="1344"/>
      <c r="BM90" s="1344"/>
      <c r="BN90" s="1344"/>
      <c r="BO90" s="1345"/>
      <c r="BP90" s="1347"/>
      <c r="BQ90" s="1336"/>
      <c r="BR90" s="1348"/>
      <c r="BS90" s="1335"/>
      <c r="BT90" s="1336"/>
      <c r="BU90" s="1337"/>
      <c r="BV90" s="1347"/>
      <c r="BW90" s="1336"/>
      <c r="BX90" s="1348"/>
      <c r="BY90" s="1335"/>
      <c r="BZ90" s="1336"/>
      <c r="CA90" s="1337"/>
      <c r="CB90" s="771"/>
      <c r="CC90" s="771"/>
      <c r="CD90" s="771"/>
      <c r="CE90" s="771"/>
      <c r="CF90" s="771"/>
      <c r="CG90" s="773"/>
    </row>
    <row r="91" spans="3:85" s="774" customFormat="1" ht="15" customHeight="1">
      <c r="C91" s="769"/>
      <c r="D91" s="775" t="s">
        <v>122</v>
      </c>
      <c r="E91" s="1368" t="s">
        <v>123</v>
      </c>
      <c r="F91" s="1369"/>
      <c r="G91" s="1369"/>
      <c r="H91" s="1369"/>
      <c r="I91" s="1369"/>
      <c r="J91" s="1369"/>
      <c r="K91" s="1369"/>
      <c r="L91" s="1369"/>
      <c r="M91" s="1369"/>
      <c r="N91" s="1369"/>
      <c r="O91" s="1369"/>
      <c r="P91" s="1369"/>
      <c r="Q91" s="1369"/>
      <c r="R91" s="1369"/>
      <c r="S91" s="1369"/>
      <c r="T91" s="1369"/>
      <c r="U91" s="1369"/>
      <c r="V91" s="1369"/>
      <c r="W91" s="1369"/>
      <c r="X91" s="1369"/>
      <c r="Y91" s="1369"/>
      <c r="Z91" s="1369"/>
      <c r="AA91" s="1369"/>
      <c r="AB91" s="1369"/>
      <c r="AC91" s="1370"/>
      <c r="AD91" s="793"/>
      <c r="AE91" s="794"/>
      <c r="AF91" s="794"/>
      <c r="AG91" s="794"/>
      <c r="AH91" s="794"/>
      <c r="AI91" s="794"/>
      <c r="AJ91" s="794"/>
      <c r="AK91" s="795"/>
      <c r="AL91" s="1363">
        <f>SUM(AL92:AN94)</f>
        <v>420</v>
      </c>
      <c r="AM91" s="1364"/>
      <c r="AN91" s="1367"/>
      <c r="AO91" s="1363">
        <f>SUM(AO92:AQ94)</f>
        <v>140</v>
      </c>
      <c r="AP91" s="1364"/>
      <c r="AQ91" s="1367"/>
      <c r="AR91" s="1363">
        <f>SUM(AR92:AT94)</f>
        <v>280</v>
      </c>
      <c r="AS91" s="1364"/>
      <c r="AT91" s="1367"/>
      <c r="AU91" s="1360">
        <f>SUM(AU92:AW94)</f>
        <v>168</v>
      </c>
      <c r="AV91" s="1361"/>
      <c r="AW91" s="1366"/>
      <c r="AX91" s="1360">
        <f>SUM(AX92:AZ94)</f>
        <v>112</v>
      </c>
      <c r="AY91" s="1361"/>
      <c r="AZ91" s="1362"/>
      <c r="BA91" s="1364"/>
      <c r="BB91" s="1364"/>
      <c r="BC91" s="1367"/>
      <c r="BD91" s="1360">
        <f>SUM(BD92:BF94)</f>
        <v>134</v>
      </c>
      <c r="BE91" s="1361"/>
      <c r="BF91" s="1361"/>
      <c r="BG91" s="1361">
        <f>SUM(BG92:BI94)</f>
        <v>146</v>
      </c>
      <c r="BH91" s="1361"/>
      <c r="BI91" s="1362"/>
      <c r="BJ91" s="1360"/>
      <c r="BK91" s="1361"/>
      <c r="BL91" s="1361"/>
      <c r="BM91" s="1361"/>
      <c r="BN91" s="1361"/>
      <c r="BO91" s="1362"/>
      <c r="BP91" s="1363"/>
      <c r="BQ91" s="1364"/>
      <c r="BR91" s="1365"/>
      <c r="BS91" s="1366"/>
      <c r="BT91" s="1364"/>
      <c r="BU91" s="1367"/>
      <c r="BV91" s="1363"/>
      <c r="BW91" s="1364"/>
      <c r="BX91" s="1365"/>
      <c r="BY91" s="1366"/>
      <c r="BZ91" s="1364"/>
      <c r="CA91" s="1367"/>
      <c r="CB91" s="771"/>
      <c r="CC91" s="771"/>
      <c r="CD91" s="771"/>
      <c r="CE91" s="771"/>
      <c r="CF91" s="771"/>
      <c r="CG91" s="773"/>
    </row>
    <row r="92" spans="3:85" s="774" customFormat="1" ht="15" customHeight="1">
      <c r="C92" s="769"/>
      <c r="D92" s="786" t="s">
        <v>124</v>
      </c>
      <c r="E92" s="1349" t="s">
        <v>125</v>
      </c>
      <c r="F92" s="1350"/>
      <c r="G92" s="1350"/>
      <c r="H92" s="1350"/>
      <c r="I92" s="1350"/>
      <c r="J92" s="1350"/>
      <c r="K92" s="1350"/>
      <c r="L92" s="1350"/>
      <c r="M92" s="1350"/>
      <c r="N92" s="1350"/>
      <c r="O92" s="1350"/>
      <c r="P92" s="1350"/>
      <c r="Q92" s="1350"/>
      <c r="R92" s="1350"/>
      <c r="S92" s="1350"/>
      <c r="T92" s="1350"/>
      <c r="U92" s="1350"/>
      <c r="V92" s="1350"/>
      <c r="W92" s="1350"/>
      <c r="X92" s="1350"/>
      <c r="Y92" s="1350"/>
      <c r="Z92" s="1350"/>
      <c r="AA92" s="1350"/>
      <c r="AB92" s="1350"/>
      <c r="AC92" s="1351"/>
      <c r="AD92" s="788" t="s">
        <v>98</v>
      </c>
      <c r="AE92" s="787" t="s">
        <v>104</v>
      </c>
      <c r="AF92" s="792" t="s">
        <v>98</v>
      </c>
      <c r="AG92" s="781" t="s">
        <v>98</v>
      </c>
      <c r="AH92" s="792" t="s">
        <v>98</v>
      </c>
      <c r="AI92" s="781" t="s">
        <v>98</v>
      </c>
      <c r="AJ92" s="796" t="s">
        <v>98</v>
      </c>
      <c r="AK92" s="781" t="s">
        <v>98</v>
      </c>
      <c r="AL92" s="1347">
        <f>AO92+AR92</f>
        <v>150</v>
      </c>
      <c r="AM92" s="1336"/>
      <c r="AN92" s="1336"/>
      <c r="AO92" s="1347">
        <v>50</v>
      </c>
      <c r="AP92" s="1336"/>
      <c r="AQ92" s="1337"/>
      <c r="AR92" s="1352">
        <f>SUM(BD92:CA92)</f>
        <v>100</v>
      </c>
      <c r="AS92" s="1352"/>
      <c r="AT92" s="1353"/>
      <c r="AU92" s="1354">
        <f>AR92-AX92</f>
        <v>46</v>
      </c>
      <c r="AV92" s="1355"/>
      <c r="AW92" s="1356"/>
      <c r="AX92" s="1357">
        <v>54</v>
      </c>
      <c r="AY92" s="1358"/>
      <c r="AZ92" s="1359"/>
      <c r="BA92" s="1336"/>
      <c r="BB92" s="1336"/>
      <c r="BC92" s="1337"/>
      <c r="BD92" s="1346">
        <v>34</v>
      </c>
      <c r="BE92" s="1344"/>
      <c r="BF92" s="1344"/>
      <c r="BG92" s="1344">
        <v>66</v>
      </c>
      <c r="BH92" s="1344"/>
      <c r="BI92" s="1345"/>
      <c r="BJ92" s="1346"/>
      <c r="BK92" s="1344"/>
      <c r="BL92" s="1344"/>
      <c r="BM92" s="1344"/>
      <c r="BN92" s="1344"/>
      <c r="BO92" s="1345"/>
      <c r="BP92" s="1347"/>
      <c r="BQ92" s="1336"/>
      <c r="BR92" s="1348"/>
      <c r="BS92" s="1335"/>
      <c r="BT92" s="1336"/>
      <c r="BU92" s="1337"/>
      <c r="BV92" s="1347"/>
      <c r="BW92" s="1336"/>
      <c r="BX92" s="1348"/>
      <c r="BY92" s="1335"/>
      <c r="BZ92" s="1336"/>
      <c r="CA92" s="1337"/>
      <c r="CB92" s="771"/>
      <c r="CC92" s="771"/>
      <c r="CD92" s="771"/>
      <c r="CE92" s="771"/>
      <c r="CF92" s="771"/>
      <c r="CG92" s="773"/>
    </row>
    <row r="93" spans="3:85" s="774" customFormat="1">
      <c r="C93" s="769"/>
      <c r="D93" s="786" t="s">
        <v>126</v>
      </c>
      <c r="E93" s="1349" t="s">
        <v>127</v>
      </c>
      <c r="F93" s="1350"/>
      <c r="G93" s="1350"/>
      <c r="H93" s="1350"/>
      <c r="I93" s="1350"/>
      <c r="J93" s="1350"/>
      <c r="K93" s="1350"/>
      <c r="L93" s="1350"/>
      <c r="M93" s="1350"/>
      <c r="N93" s="1350"/>
      <c r="O93" s="1350"/>
      <c r="P93" s="1350"/>
      <c r="Q93" s="1350"/>
      <c r="R93" s="1350"/>
      <c r="S93" s="1350"/>
      <c r="T93" s="1350"/>
      <c r="U93" s="1350"/>
      <c r="V93" s="1350"/>
      <c r="W93" s="1350"/>
      <c r="X93" s="1350"/>
      <c r="Y93" s="1350"/>
      <c r="Z93" s="1350"/>
      <c r="AA93" s="1350"/>
      <c r="AB93" s="1350"/>
      <c r="AC93" s="1351"/>
      <c r="AD93" s="787" t="s">
        <v>98</v>
      </c>
      <c r="AE93" s="781" t="s">
        <v>104</v>
      </c>
      <c r="AF93" s="792" t="s">
        <v>98</v>
      </c>
      <c r="AG93" s="781" t="s">
        <v>98</v>
      </c>
      <c r="AH93" s="792" t="s">
        <v>98</v>
      </c>
      <c r="AI93" s="781" t="s">
        <v>98</v>
      </c>
      <c r="AJ93" s="796" t="s">
        <v>98</v>
      </c>
      <c r="AK93" s="781" t="s">
        <v>98</v>
      </c>
      <c r="AL93" s="1347">
        <f>AO93+AR93</f>
        <v>162</v>
      </c>
      <c r="AM93" s="1336"/>
      <c r="AN93" s="1336"/>
      <c r="AO93" s="1347">
        <v>54</v>
      </c>
      <c r="AP93" s="1336"/>
      <c r="AQ93" s="1337"/>
      <c r="AR93" s="1352">
        <f>SUM(BD93:CA93)</f>
        <v>108</v>
      </c>
      <c r="AS93" s="1352"/>
      <c r="AT93" s="1353"/>
      <c r="AU93" s="1354">
        <f>AR93-AX93</f>
        <v>74</v>
      </c>
      <c r="AV93" s="1355"/>
      <c r="AW93" s="1356"/>
      <c r="AX93" s="1357">
        <v>34</v>
      </c>
      <c r="AY93" s="1358"/>
      <c r="AZ93" s="1359"/>
      <c r="BA93" s="1336"/>
      <c r="BB93" s="1336"/>
      <c r="BC93" s="1337"/>
      <c r="BD93" s="1346">
        <v>68</v>
      </c>
      <c r="BE93" s="1344"/>
      <c r="BF93" s="1344"/>
      <c r="BG93" s="1344">
        <v>40</v>
      </c>
      <c r="BH93" s="1344"/>
      <c r="BI93" s="1345"/>
      <c r="BJ93" s="1346"/>
      <c r="BK93" s="1344"/>
      <c r="BL93" s="1344"/>
      <c r="BM93" s="1344"/>
      <c r="BN93" s="1344"/>
      <c r="BO93" s="1345"/>
      <c r="BP93" s="1347"/>
      <c r="BQ93" s="1336"/>
      <c r="BR93" s="1348"/>
      <c r="BS93" s="1335"/>
      <c r="BT93" s="1336"/>
      <c r="BU93" s="1337"/>
      <c r="BV93" s="1347"/>
      <c r="BW93" s="1336"/>
      <c r="BX93" s="1348"/>
      <c r="BY93" s="1335"/>
      <c r="BZ93" s="1336"/>
      <c r="CA93" s="1337"/>
      <c r="CB93" s="771"/>
      <c r="CC93" s="771"/>
      <c r="CD93" s="771"/>
      <c r="CE93" s="771"/>
      <c r="CF93" s="771"/>
      <c r="CG93" s="773"/>
    </row>
    <row r="94" spans="3:85" s="774" customFormat="1">
      <c r="C94" s="769"/>
      <c r="D94" s="779" t="s">
        <v>128</v>
      </c>
      <c r="E94" s="1349" t="s">
        <v>129</v>
      </c>
      <c r="F94" s="1350"/>
      <c r="G94" s="1350"/>
      <c r="H94" s="1350"/>
      <c r="I94" s="1350"/>
      <c r="J94" s="1350"/>
      <c r="K94" s="1350"/>
      <c r="L94" s="1350"/>
      <c r="M94" s="1350"/>
      <c r="N94" s="1350"/>
      <c r="O94" s="1350"/>
      <c r="P94" s="1350"/>
      <c r="Q94" s="1350"/>
      <c r="R94" s="1350"/>
      <c r="S94" s="1350"/>
      <c r="T94" s="1350"/>
      <c r="U94" s="1350"/>
      <c r="V94" s="1350"/>
      <c r="W94" s="1350"/>
      <c r="X94" s="1350"/>
      <c r="Y94" s="1350"/>
      <c r="Z94" s="1350"/>
      <c r="AA94" s="1350"/>
      <c r="AB94" s="1350"/>
      <c r="AC94" s="1351"/>
      <c r="AD94" s="787" t="s">
        <v>104</v>
      </c>
      <c r="AE94" s="781" t="s">
        <v>48</v>
      </c>
      <c r="AF94" s="792" t="s">
        <v>98</v>
      </c>
      <c r="AG94" s="781" t="s">
        <v>98</v>
      </c>
      <c r="AH94" s="792" t="s">
        <v>98</v>
      </c>
      <c r="AI94" s="781" t="s">
        <v>98</v>
      </c>
      <c r="AJ94" s="796" t="s">
        <v>98</v>
      </c>
      <c r="AK94" s="781" t="s">
        <v>98</v>
      </c>
      <c r="AL94" s="1347">
        <f>AO94+AR94</f>
        <v>108</v>
      </c>
      <c r="AM94" s="1336"/>
      <c r="AN94" s="1336"/>
      <c r="AO94" s="1347">
        <v>36</v>
      </c>
      <c r="AP94" s="1336"/>
      <c r="AQ94" s="1337"/>
      <c r="AR94" s="1352">
        <f>SUM(BD94:CA94)</f>
        <v>72</v>
      </c>
      <c r="AS94" s="1352"/>
      <c r="AT94" s="1353"/>
      <c r="AU94" s="1354">
        <f>AR94-AX94</f>
        <v>48</v>
      </c>
      <c r="AV94" s="1355"/>
      <c r="AW94" s="1356"/>
      <c r="AX94" s="1357">
        <v>24</v>
      </c>
      <c r="AY94" s="1358"/>
      <c r="AZ94" s="1359"/>
      <c r="BA94" s="1336"/>
      <c r="BB94" s="1336"/>
      <c r="BC94" s="1337"/>
      <c r="BD94" s="1346">
        <v>32</v>
      </c>
      <c r="BE94" s="1344"/>
      <c r="BF94" s="1344"/>
      <c r="BG94" s="1344">
        <v>40</v>
      </c>
      <c r="BH94" s="1344"/>
      <c r="BI94" s="1345"/>
      <c r="BJ94" s="1346"/>
      <c r="BK94" s="1344"/>
      <c r="BL94" s="1344"/>
      <c r="BM94" s="1344"/>
      <c r="BN94" s="1344"/>
      <c r="BO94" s="1345"/>
      <c r="BP94" s="1347"/>
      <c r="BQ94" s="1336"/>
      <c r="BR94" s="1348"/>
      <c r="BS94" s="1335"/>
      <c r="BT94" s="1336"/>
      <c r="BU94" s="1337"/>
      <c r="BV94" s="1347"/>
      <c r="BW94" s="1336"/>
      <c r="BX94" s="1348"/>
      <c r="BY94" s="1335"/>
      <c r="BZ94" s="1336"/>
      <c r="CA94" s="1337"/>
      <c r="CB94" s="771"/>
      <c r="CC94" s="771"/>
      <c r="CD94" s="771"/>
      <c r="CE94" s="771"/>
      <c r="CF94" s="771"/>
      <c r="CG94" s="773"/>
    </row>
    <row r="95" spans="3:85" s="774" customFormat="1" ht="15.75" customHeight="1" thickBot="1">
      <c r="C95" s="769"/>
      <c r="D95" s="1338" t="s">
        <v>444</v>
      </c>
      <c r="E95" s="1339"/>
      <c r="F95" s="1339"/>
      <c r="G95" s="1339"/>
      <c r="H95" s="1339"/>
      <c r="I95" s="1339"/>
      <c r="J95" s="1339"/>
      <c r="K95" s="1339"/>
      <c r="L95" s="1339"/>
      <c r="M95" s="1339"/>
      <c r="N95" s="1339"/>
      <c r="O95" s="1339"/>
      <c r="P95" s="1339"/>
      <c r="Q95" s="1339"/>
      <c r="R95" s="1339"/>
      <c r="S95" s="1339"/>
      <c r="T95" s="1339"/>
      <c r="U95" s="1339"/>
      <c r="V95" s="1339"/>
      <c r="W95" s="1339"/>
      <c r="X95" s="1339"/>
      <c r="Y95" s="1339"/>
      <c r="Z95" s="1339"/>
      <c r="AA95" s="1339"/>
      <c r="AB95" s="1339"/>
      <c r="AC95" s="1340"/>
      <c r="AD95" s="797"/>
      <c r="AE95" s="798"/>
      <c r="AF95" s="798"/>
      <c r="AG95" s="798"/>
      <c r="AH95" s="798"/>
      <c r="AI95" s="798"/>
      <c r="AJ95" s="798"/>
      <c r="AK95" s="799"/>
      <c r="AL95" s="1341">
        <f>AL78+AL91</f>
        <v>2106</v>
      </c>
      <c r="AM95" s="1342"/>
      <c r="AN95" s="1342"/>
      <c r="AO95" s="1341">
        <f>AO78+AO91</f>
        <v>702</v>
      </c>
      <c r="AP95" s="1342"/>
      <c r="AQ95" s="1342"/>
      <c r="AR95" s="1341">
        <f>AR78+AR91</f>
        <v>1404</v>
      </c>
      <c r="AS95" s="1342"/>
      <c r="AT95" s="1342"/>
      <c r="AU95" s="1327">
        <f>AU78+AU91</f>
        <v>682</v>
      </c>
      <c r="AV95" s="1328"/>
      <c r="AW95" s="1343"/>
      <c r="AX95" s="1327">
        <f>AX78+AX91</f>
        <v>722</v>
      </c>
      <c r="AY95" s="1328"/>
      <c r="AZ95" s="1329"/>
      <c r="BA95" s="1342"/>
      <c r="BB95" s="1342"/>
      <c r="BC95" s="1342"/>
      <c r="BD95" s="1327">
        <f>BD78+BD91</f>
        <v>612</v>
      </c>
      <c r="BE95" s="1328"/>
      <c r="BF95" s="1328"/>
      <c r="BG95" s="1328">
        <f>BG78+BG91</f>
        <v>792</v>
      </c>
      <c r="BH95" s="1328"/>
      <c r="BI95" s="1329"/>
      <c r="BJ95" s="1327"/>
      <c r="BK95" s="1328"/>
      <c r="BL95" s="1328"/>
      <c r="BM95" s="1328"/>
      <c r="BN95" s="1328"/>
      <c r="BO95" s="1329"/>
      <c r="BP95" s="1330"/>
      <c r="BQ95" s="1331"/>
      <c r="BR95" s="1332"/>
      <c r="BS95" s="1333"/>
      <c r="BT95" s="1331"/>
      <c r="BU95" s="1334"/>
      <c r="BV95" s="1330"/>
      <c r="BW95" s="1331"/>
      <c r="BX95" s="1332"/>
      <c r="BY95" s="1333"/>
      <c r="BZ95" s="1331"/>
      <c r="CA95" s="1334"/>
      <c r="CB95" s="771"/>
      <c r="CC95" s="771"/>
      <c r="CD95" s="771"/>
      <c r="CE95" s="771"/>
      <c r="CF95" s="771"/>
      <c r="CG95" s="773"/>
    </row>
    <row r="96" spans="3:85" ht="26.25">
      <c r="C96" s="275"/>
      <c r="D96" s="285"/>
      <c r="E96" s="1326" t="s">
        <v>132</v>
      </c>
      <c r="F96" s="1326"/>
      <c r="G96" s="1326"/>
      <c r="H96" s="1326"/>
      <c r="I96" s="1326"/>
      <c r="J96" s="1326"/>
      <c r="K96" s="1326"/>
      <c r="L96" s="1326"/>
      <c r="M96" s="1326"/>
      <c r="N96" s="1326"/>
      <c r="O96" s="1326"/>
      <c r="P96" s="1326"/>
      <c r="Q96" s="1326"/>
      <c r="R96" s="1326"/>
      <c r="S96" s="1326"/>
      <c r="T96" s="1326"/>
      <c r="U96" s="1326"/>
      <c r="V96" s="1326"/>
      <c r="W96" s="1326"/>
      <c r="X96" s="1326"/>
      <c r="Y96" s="1326"/>
      <c r="Z96" s="1326"/>
      <c r="AA96" s="1326"/>
      <c r="AB96" s="1326"/>
      <c r="AC96" s="1326"/>
      <c r="AD96" s="1319"/>
      <c r="AE96" s="1319"/>
      <c r="AF96" s="1319"/>
      <c r="AG96" s="1319"/>
      <c r="AH96" s="1319"/>
      <c r="AI96" s="1319"/>
      <c r="AJ96" s="1319"/>
      <c r="AK96" s="1319"/>
      <c r="AL96" s="1319"/>
      <c r="AM96" s="1319"/>
      <c r="AN96" s="1319"/>
      <c r="AO96" s="1319"/>
      <c r="AP96" s="1319"/>
      <c r="AQ96" s="1319"/>
      <c r="AR96" s="1319"/>
      <c r="AS96" s="1319"/>
      <c r="AT96" s="1319"/>
      <c r="AU96" s="1319"/>
      <c r="AV96" s="1319"/>
      <c r="AW96" s="1319"/>
      <c r="AX96" s="1319"/>
      <c r="AY96" s="1319"/>
      <c r="AZ96" s="1319"/>
      <c r="BA96" s="1319"/>
      <c r="BB96" s="1319"/>
      <c r="BC96" s="1319"/>
      <c r="BD96" s="1320"/>
      <c r="BE96" s="1319"/>
      <c r="BF96" s="1319"/>
      <c r="BG96" s="1319"/>
      <c r="BH96" s="1319"/>
      <c r="BI96" s="1319"/>
      <c r="BJ96" s="1320"/>
      <c r="BK96" s="1319"/>
      <c r="BL96" s="1319"/>
      <c r="BM96" s="1319"/>
      <c r="BN96" s="1319"/>
      <c r="BO96" s="1321"/>
      <c r="BP96" s="1320"/>
      <c r="BQ96" s="1319"/>
      <c r="BR96" s="1319"/>
      <c r="BS96" s="1319"/>
      <c r="BT96" s="1319"/>
      <c r="BU96" s="1321"/>
      <c r="BV96" s="1320"/>
      <c r="BW96" s="1319"/>
      <c r="BX96" s="1319"/>
      <c r="BY96" s="1319"/>
      <c r="BZ96" s="1319"/>
      <c r="CA96" s="1321"/>
      <c r="CB96" s="211"/>
      <c r="CC96" s="284"/>
      <c r="CD96" s="211"/>
      <c r="CE96" s="211"/>
      <c r="CF96" s="211"/>
      <c r="CG96" s="277"/>
    </row>
    <row r="97" spans="3:85" ht="15.75" customHeight="1">
      <c r="C97" s="275"/>
      <c r="D97" s="286" t="s">
        <v>133</v>
      </c>
      <c r="E97" s="1322" t="s">
        <v>327</v>
      </c>
      <c r="F97" s="1323"/>
      <c r="G97" s="1323"/>
      <c r="H97" s="1323"/>
      <c r="I97" s="1323"/>
      <c r="J97" s="1323"/>
      <c r="K97" s="1323"/>
      <c r="L97" s="1323"/>
      <c r="M97" s="1323"/>
      <c r="N97" s="1323"/>
      <c r="O97" s="1323"/>
      <c r="P97" s="1323"/>
      <c r="Q97" s="1323"/>
      <c r="R97" s="1323"/>
      <c r="S97" s="1323"/>
      <c r="T97" s="1323"/>
      <c r="U97" s="1323"/>
      <c r="V97" s="1323"/>
      <c r="W97" s="1323"/>
      <c r="X97" s="1323"/>
      <c r="Y97" s="1323"/>
      <c r="Z97" s="1323"/>
      <c r="AA97" s="1323"/>
      <c r="AB97" s="1323"/>
      <c r="AC97" s="1324"/>
      <c r="AD97" s="287"/>
      <c r="AE97" s="288"/>
      <c r="AF97" s="288"/>
      <c r="AG97" s="288"/>
      <c r="AH97" s="288"/>
      <c r="AI97" s="288"/>
      <c r="AJ97" s="288"/>
      <c r="AK97" s="289"/>
      <c r="AL97" s="1317">
        <f>SUM(AL98:AN101,AL103:AN105)</f>
        <v>855</v>
      </c>
      <c r="AM97" s="1315"/>
      <c r="AN97" s="1316"/>
      <c r="AO97" s="1317">
        <f>SUM(AO98:AQ101,AO103:AQ105)</f>
        <v>285</v>
      </c>
      <c r="AP97" s="1315"/>
      <c r="AQ97" s="1316"/>
      <c r="AR97" s="1317">
        <f>SUM(AR98:AT101,AR103:AT105)</f>
        <v>570</v>
      </c>
      <c r="AS97" s="1315"/>
      <c r="AT97" s="1316"/>
      <c r="AU97" s="1317">
        <f>SUM(AU98:AW101,AU103:AW105)</f>
        <v>290</v>
      </c>
      <c r="AV97" s="1315"/>
      <c r="AW97" s="1318"/>
      <c r="AX97" s="1325">
        <f>SUM(AX98:AZ101,AX103:AZ105)</f>
        <v>280</v>
      </c>
      <c r="AY97" s="1315"/>
      <c r="AZ97" s="1318"/>
      <c r="BA97" s="1315"/>
      <c r="BB97" s="1315"/>
      <c r="BC97" s="1316"/>
      <c r="BD97" s="1317"/>
      <c r="BE97" s="1315"/>
      <c r="BF97" s="1318"/>
      <c r="BG97" s="1315"/>
      <c r="BH97" s="1315"/>
      <c r="BI97" s="1316"/>
      <c r="BJ97" s="1317">
        <f>SUM(BJ98:BL101,BJ103:BL105)</f>
        <v>102</v>
      </c>
      <c r="BK97" s="1315"/>
      <c r="BL97" s="1318"/>
      <c r="BM97" s="1315">
        <f>SUM(BM98:BO101,BM103:BO105)</f>
        <v>126</v>
      </c>
      <c r="BN97" s="1315"/>
      <c r="BO97" s="1316"/>
      <c r="BP97" s="1317">
        <f>SUM(BP98:BR101,BP103:BR105)</f>
        <v>26</v>
      </c>
      <c r="BQ97" s="1315"/>
      <c r="BR97" s="1318"/>
      <c r="BS97" s="1315">
        <f>SUM(BS98:BU101,BS103:BU105)</f>
        <v>228</v>
      </c>
      <c r="BT97" s="1315"/>
      <c r="BU97" s="1316"/>
      <c r="BV97" s="1317">
        <f>SUM(BV98:BX101,BV103:BX105)</f>
        <v>52</v>
      </c>
      <c r="BW97" s="1315"/>
      <c r="BX97" s="1318"/>
      <c r="BY97" s="1315">
        <f>SUM(BY98:CA101,BY103:CA105)</f>
        <v>36</v>
      </c>
      <c r="BZ97" s="1315"/>
      <c r="CA97" s="1316"/>
      <c r="CB97" s="290"/>
      <c r="CC97" s="291"/>
      <c r="CD97" s="211"/>
      <c r="CE97" s="211"/>
      <c r="CF97" s="211"/>
      <c r="CG97" s="277"/>
    </row>
    <row r="98" spans="3:85" ht="18" customHeight="1">
      <c r="C98" s="275"/>
      <c r="D98" s="292" t="s">
        <v>134</v>
      </c>
      <c r="E98" s="1279" t="s">
        <v>135</v>
      </c>
      <c r="F98" s="1280"/>
      <c r="G98" s="1280"/>
      <c r="H98" s="1280"/>
      <c r="I98" s="1280"/>
      <c r="J98" s="1280"/>
      <c r="K98" s="1280"/>
      <c r="L98" s="1280"/>
      <c r="M98" s="1280"/>
      <c r="N98" s="1280"/>
      <c r="O98" s="1280"/>
      <c r="P98" s="1280"/>
      <c r="Q98" s="1280"/>
      <c r="R98" s="1280"/>
      <c r="S98" s="1280"/>
      <c r="T98" s="1280"/>
      <c r="U98" s="1280"/>
      <c r="V98" s="1280"/>
      <c r="W98" s="1280"/>
      <c r="X98" s="1280"/>
      <c r="Y98" s="1280"/>
      <c r="Z98" s="1280"/>
      <c r="AA98" s="1280"/>
      <c r="AB98" s="1280"/>
      <c r="AC98" s="1281"/>
      <c r="AD98" s="293" t="s">
        <v>98</v>
      </c>
      <c r="AE98" s="294" t="s">
        <v>98</v>
      </c>
      <c r="AF98" s="295" t="s">
        <v>98</v>
      </c>
      <c r="AG98" s="296" t="s">
        <v>98</v>
      </c>
      <c r="AH98" s="297" t="s">
        <v>98</v>
      </c>
      <c r="AI98" s="298" t="s">
        <v>98</v>
      </c>
      <c r="AJ98" s="299" t="s">
        <v>98</v>
      </c>
      <c r="AK98" s="300" t="s">
        <v>113</v>
      </c>
      <c r="AL98" s="1084">
        <f>AO98+AR98</f>
        <v>78</v>
      </c>
      <c r="AM98" s="1085"/>
      <c r="AN98" s="1086"/>
      <c r="AO98" s="1084">
        <v>26</v>
      </c>
      <c r="AP98" s="1085"/>
      <c r="AQ98" s="1086"/>
      <c r="AR98" s="1304">
        <f>SUM(BD98:CA98)</f>
        <v>52</v>
      </c>
      <c r="AS98" s="1305"/>
      <c r="AT98" s="1306"/>
      <c r="AU98" s="1090">
        <f>AR98-AX98</f>
        <v>46</v>
      </c>
      <c r="AV98" s="1091"/>
      <c r="AW98" s="1092"/>
      <c r="AX98" s="1093">
        <v>6</v>
      </c>
      <c r="AY98" s="1094"/>
      <c r="AZ98" s="1095"/>
      <c r="BA98" s="945"/>
      <c r="BB98" s="945"/>
      <c r="BC98" s="945"/>
      <c r="BD98" s="944"/>
      <c r="BE98" s="945"/>
      <c r="BF98" s="946"/>
      <c r="BG98" s="945"/>
      <c r="BH98" s="945"/>
      <c r="BI98" s="960"/>
      <c r="BJ98" s="944"/>
      <c r="BK98" s="945"/>
      <c r="BL98" s="946"/>
      <c r="BM98" s="945"/>
      <c r="BN98" s="945"/>
      <c r="BO98" s="945"/>
      <c r="BP98" s="944"/>
      <c r="BQ98" s="945"/>
      <c r="BR98" s="946"/>
      <c r="BS98" s="945">
        <v>52</v>
      </c>
      <c r="BT98" s="945"/>
      <c r="BU98" s="960"/>
      <c r="BV98" s="944"/>
      <c r="BW98" s="945"/>
      <c r="BX98" s="946"/>
      <c r="BY98" s="956"/>
      <c r="BZ98" s="945"/>
      <c r="CA98" s="960"/>
      <c r="CB98" s="225"/>
      <c r="CC98" s="225"/>
      <c r="CD98" s="211"/>
      <c r="CE98" s="211"/>
      <c r="CF98" s="211"/>
      <c r="CG98" s="277"/>
    </row>
    <row r="99" spans="3:85" ht="18">
      <c r="C99" s="275"/>
      <c r="D99" s="292" t="s">
        <v>136</v>
      </c>
      <c r="E99" s="1279" t="s">
        <v>106</v>
      </c>
      <c r="F99" s="1280"/>
      <c r="G99" s="1280"/>
      <c r="H99" s="1280"/>
      <c r="I99" s="1280"/>
      <c r="J99" s="1280"/>
      <c r="K99" s="1280"/>
      <c r="L99" s="1280"/>
      <c r="M99" s="1280"/>
      <c r="N99" s="1280"/>
      <c r="O99" s="1280"/>
      <c r="P99" s="1280"/>
      <c r="Q99" s="1280"/>
      <c r="R99" s="1280"/>
      <c r="S99" s="1280"/>
      <c r="T99" s="1280"/>
      <c r="U99" s="1280"/>
      <c r="V99" s="1280"/>
      <c r="W99" s="1280"/>
      <c r="X99" s="1280"/>
      <c r="Y99" s="1280"/>
      <c r="Z99" s="1280"/>
      <c r="AA99" s="1280"/>
      <c r="AB99" s="1280"/>
      <c r="AC99" s="1281"/>
      <c r="AD99" s="293" t="s">
        <v>98</v>
      </c>
      <c r="AE99" s="294" t="s">
        <v>98</v>
      </c>
      <c r="AF99" s="301" t="s">
        <v>98</v>
      </c>
      <c r="AG99" s="296" t="s">
        <v>104</v>
      </c>
      <c r="AH99" s="299" t="s">
        <v>98</v>
      </c>
      <c r="AI99" s="298" t="s">
        <v>98</v>
      </c>
      <c r="AJ99" s="299" t="s">
        <v>98</v>
      </c>
      <c r="AK99" s="300" t="s">
        <v>98</v>
      </c>
      <c r="AL99" s="1084">
        <f>AO99+AR99</f>
        <v>114</v>
      </c>
      <c r="AM99" s="1085"/>
      <c r="AN99" s="1086"/>
      <c r="AO99" s="1084">
        <v>38</v>
      </c>
      <c r="AP99" s="1085"/>
      <c r="AQ99" s="1086"/>
      <c r="AR99" s="1304">
        <f>SUM(BD99:CA99)</f>
        <v>76</v>
      </c>
      <c r="AS99" s="1305"/>
      <c r="AT99" s="1306"/>
      <c r="AU99" s="1090">
        <f>AR99-AX99</f>
        <v>68</v>
      </c>
      <c r="AV99" s="1091"/>
      <c r="AW99" s="1092"/>
      <c r="AX99" s="1093">
        <v>8</v>
      </c>
      <c r="AY99" s="1094"/>
      <c r="AZ99" s="1095"/>
      <c r="BA99" s="945"/>
      <c r="BB99" s="945"/>
      <c r="BC99" s="945"/>
      <c r="BD99" s="944"/>
      <c r="BE99" s="945"/>
      <c r="BF99" s="946"/>
      <c r="BG99" s="945"/>
      <c r="BH99" s="945"/>
      <c r="BI99" s="960"/>
      <c r="BJ99" s="944">
        <v>34</v>
      </c>
      <c r="BK99" s="945"/>
      <c r="BL99" s="946"/>
      <c r="BM99" s="945">
        <v>42</v>
      </c>
      <c r="BN99" s="945"/>
      <c r="BO99" s="945"/>
      <c r="BP99" s="944"/>
      <c r="BQ99" s="945"/>
      <c r="BR99" s="946"/>
      <c r="BS99" s="945"/>
      <c r="BT99" s="945"/>
      <c r="BU99" s="960"/>
      <c r="BV99" s="944"/>
      <c r="BW99" s="945"/>
      <c r="BX99" s="946"/>
      <c r="BY99" s="1314"/>
      <c r="BZ99" s="1309"/>
      <c r="CA99" s="1310"/>
      <c r="CB99" s="225"/>
      <c r="CC99" s="225"/>
      <c r="CD99" s="211"/>
      <c r="CE99" s="211"/>
      <c r="CF99" s="211"/>
      <c r="CG99" s="277"/>
    </row>
    <row r="100" spans="3:85" ht="18" customHeight="1">
      <c r="C100" s="275"/>
      <c r="D100" s="292" t="s">
        <v>137</v>
      </c>
      <c r="E100" s="1279" t="s">
        <v>138</v>
      </c>
      <c r="F100" s="1280"/>
      <c r="G100" s="1280"/>
      <c r="H100" s="1280"/>
      <c r="I100" s="1280"/>
      <c r="J100" s="1280"/>
      <c r="K100" s="1280"/>
      <c r="L100" s="1280"/>
      <c r="M100" s="1280"/>
      <c r="N100" s="1280"/>
      <c r="O100" s="1280"/>
      <c r="P100" s="1280"/>
      <c r="Q100" s="1280"/>
      <c r="R100" s="1280"/>
      <c r="S100" s="1280"/>
      <c r="T100" s="1280"/>
      <c r="U100" s="1280"/>
      <c r="V100" s="1280"/>
      <c r="W100" s="1280"/>
      <c r="X100" s="1280"/>
      <c r="Y100" s="1280"/>
      <c r="Z100" s="1280"/>
      <c r="AA100" s="1280"/>
      <c r="AB100" s="1280"/>
      <c r="AC100" s="1281"/>
      <c r="AD100" s="293" t="s">
        <v>98</v>
      </c>
      <c r="AE100" s="294" t="s">
        <v>98</v>
      </c>
      <c r="AF100" s="301" t="s">
        <v>98</v>
      </c>
      <c r="AG100" s="296" t="s">
        <v>98</v>
      </c>
      <c r="AH100" s="297" t="s">
        <v>98</v>
      </c>
      <c r="AI100" s="298" t="s">
        <v>104</v>
      </c>
      <c r="AJ100" s="297" t="s">
        <v>98</v>
      </c>
      <c r="AK100" s="300" t="s">
        <v>98</v>
      </c>
      <c r="AL100" s="1084">
        <f>AO100+AR100</f>
        <v>132</v>
      </c>
      <c r="AM100" s="1085"/>
      <c r="AN100" s="1086"/>
      <c r="AO100" s="1084">
        <v>44</v>
      </c>
      <c r="AP100" s="1085"/>
      <c r="AQ100" s="1086"/>
      <c r="AR100" s="1304">
        <f>SUM(BD100:CA100)</f>
        <v>88</v>
      </c>
      <c r="AS100" s="1305"/>
      <c r="AT100" s="1306"/>
      <c r="AU100" s="1090">
        <f>AR100-AX100</f>
        <v>64</v>
      </c>
      <c r="AV100" s="1091"/>
      <c r="AW100" s="1092"/>
      <c r="AX100" s="1093">
        <v>24</v>
      </c>
      <c r="AY100" s="1094"/>
      <c r="AZ100" s="1095"/>
      <c r="BA100" s="945"/>
      <c r="BB100" s="945"/>
      <c r="BC100" s="945"/>
      <c r="BD100" s="944"/>
      <c r="BE100" s="945"/>
      <c r="BF100" s="946"/>
      <c r="BG100" s="945"/>
      <c r="BH100" s="945"/>
      <c r="BI100" s="960"/>
      <c r="BJ100" s="944"/>
      <c r="BK100" s="945"/>
      <c r="BL100" s="946"/>
      <c r="BM100" s="945"/>
      <c r="BN100" s="945"/>
      <c r="BO100" s="945"/>
      <c r="BP100" s="944"/>
      <c r="BQ100" s="945"/>
      <c r="BR100" s="946"/>
      <c r="BS100" s="945">
        <v>88</v>
      </c>
      <c r="BT100" s="945"/>
      <c r="BU100" s="960"/>
      <c r="BV100" s="944"/>
      <c r="BW100" s="945"/>
      <c r="BX100" s="946"/>
      <c r="BY100" s="956"/>
      <c r="BZ100" s="945"/>
      <c r="CA100" s="960"/>
      <c r="CB100" s="225"/>
      <c r="CC100" s="225"/>
      <c r="CD100" s="211"/>
      <c r="CE100" s="211"/>
      <c r="CF100" s="211"/>
      <c r="CG100" s="277"/>
    </row>
    <row r="101" spans="3:85" ht="18" customHeight="1">
      <c r="C101" s="275"/>
      <c r="D101" s="292" t="s">
        <v>139</v>
      </c>
      <c r="E101" s="1279" t="s">
        <v>101</v>
      </c>
      <c r="F101" s="1280"/>
      <c r="G101" s="1280"/>
      <c r="H101" s="1280"/>
      <c r="I101" s="1280"/>
      <c r="J101" s="1280"/>
      <c r="K101" s="1280"/>
      <c r="L101" s="1280"/>
      <c r="M101" s="1280"/>
      <c r="N101" s="1280"/>
      <c r="O101" s="1280"/>
      <c r="P101" s="1280"/>
      <c r="Q101" s="1280"/>
      <c r="R101" s="1280"/>
      <c r="S101" s="1280"/>
      <c r="T101" s="1280"/>
      <c r="U101" s="1280"/>
      <c r="V101" s="1280"/>
      <c r="W101" s="1280"/>
      <c r="X101" s="1280"/>
      <c r="Y101" s="1280"/>
      <c r="Z101" s="1280"/>
      <c r="AA101" s="1280"/>
      <c r="AB101" s="1280"/>
      <c r="AC101" s="1281"/>
      <c r="AD101" s="293" t="s">
        <v>98</v>
      </c>
      <c r="AE101" s="294" t="s">
        <v>98</v>
      </c>
      <c r="AF101" s="301" t="s">
        <v>98</v>
      </c>
      <c r="AG101" s="296" t="s">
        <v>98</v>
      </c>
      <c r="AH101" s="297" t="s">
        <v>98</v>
      </c>
      <c r="AI101" s="298" t="s">
        <v>98</v>
      </c>
      <c r="AJ101" s="297" t="s">
        <v>98</v>
      </c>
      <c r="AK101" s="300" t="s">
        <v>48</v>
      </c>
      <c r="AL101" s="1084">
        <f>AO101+AR101</f>
        <v>285</v>
      </c>
      <c r="AM101" s="1085"/>
      <c r="AN101" s="1086"/>
      <c r="AO101" s="1084">
        <v>95</v>
      </c>
      <c r="AP101" s="1085"/>
      <c r="AQ101" s="1086"/>
      <c r="AR101" s="1304">
        <f>SUM(BD101:CA101)</f>
        <v>190</v>
      </c>
      <c r="AS101" s="1305"/>
      <c r="AT101" s="1306"/>
      <c r="AU101" s="1090">
        <f>AR101-AX101</f>
        <v>0</v>
      </c>
      <c r="AV101" s="1091"/>
      <c r="AW101" s="1092"/>
      <c r="AX101" s="1093">
        <v>190</v>
      </c>
      <c r="AY101" s="1094"/>
      <c r="AZ101" s="1095"/>
      <c r="BA101" s="945"/>
      <c r="BB101" s="945"/>
      <c r="BC101" s="945"/>
      <c r="BD101" s="944"/>
      <c r="BE101" s="945"/>
      <c r="BF101" s="946"/>
      <c r="BG101" s="945"/>
      <c r="BH101" s="945"/>
      <c r="BI101" s="960"/>
      <c r="BJ101" s="944">
        <v>34</v>
      </c>
      <c r="BK101" s="945"/>
      <c r="BL101" s="946"/>
      <c r="BM101" s="945">
        <v>42</v>
      </c>
      <c r="BN101" s="945"/>
      <c r="BO101" s="945"/>
      <c r="BP101" s="944">
        <v>26</v>
      </c>
      <c r="BQ101" s="945"/>
      <c r="BR101" s="946"/>
      <c r="BS101" s="945">
        <v>44</v>
      </c>
      <c r="BT101" s="945"/>
      <c r="BU101" s="960"/>
      <c r="BV101" s="944">
        <v>26</v>
      </c>
      <c r="BW101" s="945"/>
      <c r="BX101" s="946"/>
      <c r="BY101" s="956">
        <v>18</v>
      </c>
      <c r="BZ101" s="945"/>
      <c r="CA101" s="960"/>
      <c r="CB101" s="225"/>
      <c r="CC101" s="225"/>
      <c r="CD101" s="211"/>
      <c r="CE101" s="211"/>
      <c r="CF101" s="211"/>
      <c r="CG101" s="277"/>
    </row>
    <row r="102" spans="3:85" ht="18" customHeight="1">
      <c r="C102" s="275"/>
      <c r="D102" s="292" t="s">
        <v>309</v>
      </c>
      <c r="E102" s="1279" t="s">
        <v>108</v>
      </c>
      <c r="F102" s="1280"/>
      <c r="G102" s="1280"/>
      <c r="H102" s="1280"/>
      <c r="I102" s="1280"/>
      <c r="J102" s="1280"/>
      <c r="K102" s="1280"/>
      <c r="L102" s="1280"/>
      <c r="M102" s="1280"/>
      <c r="N102" s="1280"/>
      <c r="O102" s="1280"/>
      <c r="P102" s="1280"/>
      <c r="Q102" s="1280"/>
      <c r="R102" s="1280"/>
      <c r="S102" s="1280"/>
      <c r="T102" s="1280"/>
      <c r="U102" s="1280"/>
      <c r="V102" s="1280"/>
      <c r="W102" s="1280"/>
      <c r="X102" s="1280"/>
      <c r="Y102" s="1280"/>
      <c r="Z102" s="1280"/>
      <c r="AA102" s="1280"/>
      <c r="AB102" s="1280"/>
      <c r="AC102" s="1281"/>
      <c r="AD102" s="293" t="s">
        <v>98</v>
      </c>
      <c r="AE102" s="294" t="s">
        <v>98</v>
      </c>
      <c r="AF102" s="301" t="s">
        <v>98</v>
      </c>
      <c r="AG102" s="296" t="s">
        <v>98</v>
      </c>
      <c r="AH102" s="297" t="s">
        <v>98</v>
      </c>
      <c r="AI102" s="298" t="s">
        <v>98</v>
      </c>
      <c r="AJ102" s="297" t="s">
        <v>98</v>
      </c>
      <c r="AK102" s="300" t="s">
        <v>98</v>
      </c>
      <c r="AL102" s="1311" t="s">
        <v>310</v>
      </c>
      <c r="AM102" s="1312"/>
      <c r="AN102" s="1312"/>
      <c r="AO102" s="1312"/>
      <c r="AP102" s="1312"/>
      <c r="AQ102" s="1312"/>
      <c r="AR102" s="1312"/>
      <c r="AS102" s="1312"/>
      <c r="AT102" s="1312"/>
      <c r="AU102" s="1312"/>
      <c r="AV102" s="1312"/>
      <c r="AW102" s="1312"/>
      <c r="AX102" s="1312"/>
      <c r="AY102" s="1312"/>
      <c r="AZ102" s="1312"/>
      <c r="BA102" s="1312"/>
      <c r="BB102" s="1312"/>
      <c r="BC102" s="1312"/>
      <c r="BD102" s="1312"/>
      <c r="BE102" s="1312"/>
      <c r="BF102" s="1312"/>
      <c r="BG102" s="1312"/>
      <c r="BH102" s="1312"/>
      <c r="BI102" s="1312"/>
      <c r="BJ102" s="1312"/>
      <c r="BK102" s="1312"/>
      <c r="BL102" s="1312"/>
      <c r="BM102" s="1312"/>
      <c r="BN102" s="1312"/>
      <c r="BO102" s="1312"/>
      <c r="BP102" s="1312"/>
      <c r="BQ102" s="1312"/>
      <c r="BR102" s="1312"/>
      <c r="BS102" s="1312"/>
      <c r="BT102" s="1312"/>
      <c r="BU102" s="1312"/>
      <c r="BV102" s="1312"/>
      <c r="BW102" s="1312"/>
      <c r="BX102" s="1312"/>
      <c r="BY102" s="1312"/>
      <c r="BZ102" s="1312"/>
      <c r="CA102" s="1313"/>
      <c r="CB102" s="225"/>
      <c r="CC102" s="225"/>
      <c r="CD102" s="211"/>
      <c r="CE102" s="211"/>
      <c r="CF102" s="211"/>
      <c r="CG102" s="277"/>
    </row>
    <row r="103" spans="3:85" ht="21.75" customHeight="1">
      <c r="C103" s="275"/>
      <c r="D103" s="292" t="s">
        <v>311</v>
      </c>
      <c r="E103" s="1279" t="s">
        <v>142</v>
      </c>
      <c r="F103" s="1280"/>
      <c r="G103" s="1280"/>
      <c r="H103" s="1280"/>
      <c r="I103" s="1280"/>
      <c r="J103" s="1280"/>
      <c r="K103" s="1280"/>
      <c r="L103" s="1280"/>
      <c r="M103" s="1280"/>
      <c r="N103" s="1280"/>
      <c r="O103" s="1280"/>
      <c r="P103" s="1280"/>
      <c r="Q103" s="1280"/>
      <c r="R103" s="1280"/>
      <c r="S103" s="1280"/>
      <c r="T103" s="1280"/>
      <c r="U103" s="1280"/>
      <c r="V103" s="1280"/>
      <c r="W103" s="1280"/>
      <c r="X103" s="1280"/>
      <c r="Y103" s="1280"/>
      <c r="Z103" s="1280"/>
      <c r="AA103" s="1280"/>
      <c r="AB103" s="1280"/>
      <c r="AC103" s="1281"/>
      <c r="AD103" s="293" t="s">
        <v>98</v>
      </c>
      <c r="AE103" s="294" t="s">
        <v>98</v>
      </c>
      <c r="AF103" s="301" t="s">
        <v>98</v>
      </c>
      <c r="AG103" s="296" t="s">
        <v>104</v>
      </c>
      <c r="AH103" s="297" t="s">
        <v>98</v>
      </c>
      <c r="AI103" s="298" t="s">
        <v>98</v>
      </c>
      <c r="AJ103" s="297" t="s">
        <v>98</v>
      </c>
      <c r="AK103" s="300" t="s">
        <v>98</v>
      </c>
      <c r="AL103" s="1084">
        <f>AO103+AR103</f>
        <v>114</v>
      </c>
      <c r="AM103" s="1085"/>
      <c r="AN103" s="1086"/>
      <c r="AO103" s="1084">
        <v>38</v>
      </c>
      <c r="AP103" s="1085"/>
      <c r="AQ103" s="1086"/>
      <c r="AR103" s="1304">
        <f>SUM(BD103:CA103)</f>
        <v>76</v>
      </c>
      <c r="AS103" s="1305"/>
      <c r="AT103" s="1306"/>
      <c r="AU103" s="1090">
        <f>AR103-AX103</f>
        <v>42</v>
      </c>
      <c r="AV103" s="1091"/>
      <c r="AW103" s="1092"/>
      <c r="AX103" s="1094">
        <v>34</v>
      </c>
      <c r="AY103" s="1094"/>
      <c r="AZ103" s="1095"/>
      <c r="BA103" s="945"/>
      <c r="BB103" s="945"/>
      <c r="BC103" s="960"/>
      <c r="BD103" s="944"/>
      <c r="BE103" s="945"/>
      <c r="BF103" s="946"/>
      <c r="BG103" s="945"/>
      <c r="BH103" s="945"/>
      <c r="BI103" s="960"/>
      <c r="BJ103" s="944">
        <v>34</v>
      </c>
      <c r="BK103" s="945"/>
      <c r="BL103" s="946"/>
      <c r="BM103" s="945">
        <v>42</v>
      </c>
      <c r="BN103" s="945"/>
      <c r="BO103" s="960"/>
      <c r="BP103" s="944"/>
      <c r="BQ103" s="945"/>
      <c r="BR103" s="946"/>
      <c r="BS103" s="945"/>
      <c r="BT103" s="945"/>
      <c r="BU103" s="960"/>
      <c r="BV103" s="944"/>
      <c r="BW103" s="945"/>
      <c r="BX103" s="946"/>
      <c r="BY103" s="945"/>
      <c r="BZ103" s="945"/>
      <c r="CA103" s="960"/>
      <c r="CB103" s="225"/>
      <c r="CC103" s="225"/>
      <c r="CD103" s="211"/>
      <c r="CE103" s="211"/>
      <c r="CF103" s="211"/>
      <c r="CG103" s="277"/>
    </row>
    <row r="104" spans="3:85" ht="18" customHeight="1">
      <c r="C104" s="275"/>
      <c r="D104" s="292" t="s">
        <v>312</v>
      </c>
      <c r="E104" s="1279" t="s">
        <v>140</v>
      </c>
      <c r="F104" s="1280"/>
      <c r="G104" s="1280"/>
      <c r="H104" s="1280"/>
      <c r="I104" s="1280"/>
      <c r="J104" s="1280"/>
      <c r="K104" s="1280"/>
      <c r="L104" s="1280"/>
      <c r="M104" s="1280"/>
      <c r="N104" s="1280"/>
      <c r="O104" s="1280"/>
      <c r="P104" s="1280"/>
      <c r="Q104" s="1280"/>
      <c r="R104" s="1280"/>
      <c r="S104" s="1280"/>
      <c r="T104" s="1280"/>
      <c r="U104" s="1280"/>
      <c r="V104" s="1280"/>
      <c r="W104" s="1280"/>
      <c r="X104" s="1280"/>
      <c r="Y104" s="1280"/>
      <c r="Z104" s="1280"/>
      <c r="AA104" s="1280"/>
      <c r="AB104" s="1280"/>
      <c r="AC104" s="1281"/>
      <c r="AD104" s="293" t="s">
        <v>98</v>
      </c>
      <c r="AE104" s="294" t="s">
        <v>98</v>
      </c>
      <c r="AF104" s="301" t="s">
        <v>98</v>
      </c>
      <c r="AG104" s="296" t="s">
        <v>98</v>
      </c>
      <c r="AH104" s="297" t="s">
        <v>98</v>
      </c>
      <c r="AI104" s="298" t="s">
        <v>104</v>
      </c>
      <c r="AJ104" s="297" t="s">
        <v>98</v>
      </c>
      <c r="AK104" s="300" t="s">
        <v>98</v>
      </c>
      <c r="AL104" s="1084">
        <f>AO104+AR104</f>
        <v>66</v>
      </c>
      <c r="AM104" s="1085"/>
      <c r="AN104" s="1086"/>
      <c r="AO104" s="1084">
        <v>22</v>
      </c>
      <c r="AP104" s="1085"/>
      <c r="AQ104" s="1086"/>
      <c r="AR104" s="1304">
        <f>SUM(BD104:CA104)</f>
        <v>44</v>
      </c>
      <c r="AS104" s="1305"/>
      <c r="AT104" s="1306"/>
      <c r="AU104" s="1090">
        <f>AR104-AX104</f>
        <v>36</v>
      </c>
      <c r="AV104" s="1091"/>
      <c r="AW104" s="1092"/>
      <c r="AX104" s="1094">
        <v>8</v>
      </c>
      <c r="AY104" s="1094"/>
      <c r="AZ104" s="1095"/>
      <c r="BA104" s="945"/>
      <c r="BB104" s="945"/>
      <c r="BC104" s="960"/>
      <c r="BD104" s="944"/>
      <c r="BE104" s="945"/>
      <c r="BF104" s="946"/>
      <c r="BG104" s="956"/>
      <c r="BH104" s="945"/>
      <c r="BI104" s="960"/>
      <c r="BJ104" s="944"/>
      <c r="BK104" s="945"/>
      <c r="BL104" s="946"/>
      <c r="BM104" s="945"/>
      <c r="BN104" s="945"/>
      <c r="BO104" s="960"/>
      <c r="BP104" s="944"/>
      <c r="BQ104" s="945"/>
      <c r="BR104" s="946"/>
      <c r="BS104" s="945">
        <v>44</v>
      </c>
      <c r="BT104" s="945"/>
      <c r="BU104" s="960"/>
      <c r="BV104" s="944"/>
      <c r="BW104" s="945"/>
      <c r="BX104" s="946"/>
      <c r="BY104" s="1287"/>
      <c r="BZ104" s="1287"/>
      <c r="CA104" s="1288"/>
      <c r="CB104" s="225"/>
      <c r="CC104" s="225"/>
      <c r="CD104" s="211"/>
      <c r="CE104" s="211"/>
      <c r="CF104" s="211"/>
      <c r="CG104" s="277"/>
    </row>
    <row r="105" spans="3:85" ht="20.25" customHeight="1">
      <c r="C105" s="275"/>
      <c r="D105" s="292" t="s">
        <v>313</v>
      </c>
      <c r="E105" s="1279" t="s">
        <v>143</v>
      </c>
      <c r="F105" s="1280"/>
      <c r="G105" s="1280"/>
      <c r="H105" s="1280"/>
      <c r="I105" s="1280"/>
      <c r="J105" s="1280"/>
      <c r="K105" s="1280"/>
      <c r="L105" s="1280"/>
      <c r="M105" s="1280"/>
      <c r="N105" s="1280"/>
      <c r="O105" s="1280"/>
      <c r="P105" s="1280"/>
      <c r="Q105" s="1280"/>
      <c r="R105" s="1280"/>
      <c r="S105" s="1280"/>
      <c r="T105" s="1280"/>
      <c r="U105" s="1280"/>
      <c r="V105" s="1280"/>
      <c r="W105" s="1280"/>
      <c r="X105" s="1280"/>
      <c r="Y105" s="1280"/>
      <c r="Z105" s="1280"/>
      <c r="AA105" s="1280"/>
      <c r="AB105" s="1280"/>
      <c r="AC105" s="1281"/>
      <c r="AD105" s="293" t="s">
        <v>98</v>
      </c>
      <c r="AE105" s="294" t="s">
        <v>98</v>
      </c>
      <c r="AF105" s="301" t="s">
        <v>98</v>
      </c>
      <c r="AG105" s="296" t="s">
        <v>98</v>
      </c>
      <c r="AH105" s="299" t="s">
        <v>98</v>
      </c>
      <c r="AI105" s="298" t="s">
        <v>98</v>
      </c>
      <c r="AJ105" s="299" t="s">
        <v>98</v>
      </c>
      <c r="AK105" s="300" t="s">
        <v>104</v>
      </c>
      <c r="AL105" s="1084">
        <f>AO105+AR105</f>
        <v>66</v>
      </c>
      <c r="AM105" s="1085"/>
      <c r="AN105" s="1086"/>
      <c r="AO105" s="1084">
        <v>22</v>
      </c>
      <c r="AP105" s="1085"/>
      <c r="AQ105" s="1086"/>
      <c r="AR105" s="1304">
        <f>SUM(BD105:CA105)</f>
        <v>44</v>
      </c>
      <c r="AS105" s="1305"/>
      <c r="AT105" s="1306"/>
      <c r="AU105" s="1090">
        <f>AR105-AX105</f>
        <v>34</v>
      </c>
      <c r="AV105" s="1091"/>
      <c r="AW105" s="1092"/>
      <c r="AX105" s="1094">
        <v>10</v>
      </c>
      <c r="AY105" s="1094"/>
      <c r="AZ105" s="1095"/>
      <c r="BA105" s="945"/>
      <c r="BB105" s="945"/>
      <c r="BC105" s="945"/>
      <c r="BD105" s="944"/>
      <c r="BE105" s="945"/>
      <c r="BF105" s="946"/>
      <c r="BG105" s="945"/>
      <c r="BH105" s="945"/>
      <c r="BI105" s="960"/>
      <c r="BJ105" s="944"/>
      <c r="BK105" s="945"/>
      <c r="BL105" s="946"/>
      <c r="BM105" s="945"/>
      <c r="BN105" s="945"/>
      <c r="BO105" s="945"/>
      <c r="BP105" s="944"/>
      <c r="BQ105" s="945"/>
      <c r="BR105" s="946"/>
      <c r="BS105" s="945"/>
      <c r="BT105" s="945"/>
      <c r="BU105" s="960"/>
      <c r="BV105" s="944">
        <v>26</v>
      </c>
      <c r="BW105" s="945"/>
      <c r="BX105" s="946"/>
      <c r="BY105" s="945">
        <v>18</v>
      </c>
      <c r="BZ105" s="945"/>
      <c r="CA105" s="960"/>
      <c r="CB105" s="225"/>
      <c r="CC105" s="225"/>
      <c r="CD105" s="211"/>
      <c r="CE105" s="211"/>
      <c r="CF105" s="211"/>
      <c r="CG105" s="277"/>
    </row>
    <row r="106" spans="3:85" ht="15.75" customHeight="1">
      <c r="C106" s="275"/>
      <c r="D106" s="626" t="s">
        <v>144</v>
      </c>
      <c r="E106" s="1297" t="s">
        <v>328</v>
      </c>
      <c r="F106" s="1298"/>
      <c r="G106" s="1298"/>
      <c r="H106" s="1298"/>
      <c r="I106" s="1298"/>
      <c r="J106" s="1298"/>
      <c r="K106" s="1298"/>
      <c r="L106" s="1298"/>
      <c r="M106" s="1298"/>
      <c r="N106" s="1298"/>
      <c r="O106" s="1298"/>
      <c r="P106" s="1298"/>
      <c r="Q106" s="1298"/>
      <c r="R106" s="1298"/>
      <c r="S106" s="1298"/>
      <c r="T106" s="1298"/>
      <c r="U106" s="1298"/>
      <c r="V106" s="1298"/>
      <c r="W106" s="1298"/>
      <c r="X106" s="1298"/>
      <c r="Y106" s="1298"/>
      <c r="Z106" s="1298"/>
      <c r="AA106" s="1298"/>
      <c r="AB106" s="1298"/>
      <c r="AC106" s="1299"/>
      <c r="AD106" s="627"/>
      <c r="AE106" s="624"/>
      <c r="AF106" s="624"/>
      <c r="AG106" s="624"/>
      <c r="AH106" s="624"/>
      <c r="AI106" s="624"/>
      <c r="AJ106" s="624"/>
      <c r="AK106" s="625"/>
      <c r="AL106" s="1269">
        <f>SUM(AL107:AN108)</f>
        <v>285</v>
      </c>
      <c r="AM106" s="1256"/>
      <c r="AN106" s="1257"/>
      <c r="AO106" s="1269">
        <f>SUM(AO107:AQ108)</f>
        <v>95</v>
      </c>
      <c r="AP106" s="1256"/>
      <c r="AQ106" s="1257"/>
      <c r="AR106" s="1269">
        <f>SUM(AR107:AT108)</f>
        <v>190</v>
      </c>
      <c r="AS106" s="1256"/>
      <c r="AT106" s="1257"/>
      <c r="AU106" s="1269">
        <f>SUM(AU107:AW108)</f>
        <v>86</v>
      </c>
      <c r="AV106" s="1256"/>
      <c r="AW106" s="1270"/>
      <c r="AX106" s="1256">
        <f>SUM(AX107:AZ108)</f>
        <v>104</v>
      </c>
      <c r="AY106" s="1256"/>
      <c r="AZ106" s="1270"/>
      <c r="BA106" s="1256">
        <f>SUM(BA107:BC108)</f>
        <v>0</v>
      </c>
      <c r="BB106" s="1256"/>
      <c r="BC106" s="1257"/>
      <c r="BD106" s="1269">
        <f>SUM(BD107:BF108)</f>
        <v>0</v>
      </c>
      <c r="BE106" s="1256"/>
      <c r="BF106" s="1270"/>
      <c r="BG106" s="1256">
        <f>SUM(BG107:BI108)</f>
        <v>0</v>
      </c>
      <c r="BH106" s="1256"/>
      <c r="BI106" s="1257"/>
      <c r="BJ106" s="1269">
        <f>SUM(BJ107:BL108)</f>
        <v>34</v>
      </c>
      <c r="BK106" s="1256"/>
      <c r="BL106" s="1270"/>
      <c r="BM106" s="1256">
        <f>SUM(BM107:BO108)</f>
        <v>42</v>
      </c>
      <c r="BN106" s="1256"/>
      <c r="BO106" s="1257"/>
      <c r="BP106" s="1269">
        <f>SUM(BP107:BR108)</f>
        <v>26</v>
      </c>
      <c r="BQ106" s="1256"/>
      <c r="BR106" s="1270"/>
      <c r="BS106" s="1256">
        <f>SUM(BS107:BU108)</f>
        <v>44</v>
      </c>
      <c r="BT106" s="1256"/>
      <c r="BU106" s="1257"/>
      <c r="BV106" s="1269">
        <f>SUM(BV107:BX108)</f>
        <v>26</v>
      </c>
      <c r="BW106" s="1256"/>
      <c r="BX106" s="1270"/>
      <c r="BY106" s="1256">
        <f>SUM(BY107:CA108)</f>
        <v>18</v>
      </c>
      <c r="BZ106" s="1256"/>
      <c r="CA106" s="1257"/>
      <c r="CB106" s="290"/>
      <c r="CC106" s="291"/>
      <c r="CD106" s="211"/>
      <c r="CE106" s="211"/>
      <c r="CF106" s="211"/>
      <c r="CG106" s="277"/>
    </row>
    <row r="107" spans="3:85" ht="25.5" customHeight="1">
      <c r="C107" s="275"/>
      <c r="D107" s="292" t="s">
        <v>145</v>
      </c>
      <c r="E107" s="1279" t="s">
        <v>146</v>
      </c>
      <c r="F107" s="1280"/>
      <c r="G107" s="1280"/>
      <c r="H107" s="1280"/>
      <c r="I107" s="1280"/>
      <c r="J107" s="1280"/>
      <c r="K107" s="1280"/>
      <c r="L107" s="1280"/>
      <c r="M107" s="1280"/>
      <c r="N107" s="1280"/>
      <c r="O107" s="1280"/>
      <c r="P107" s="1280"/>
      <c r="Q107" s="1280"/>
      <c r="R107" s="1280"/>
      <c r="S107" s="1280"/>
      <c r="T107" s="1280"/>
      <c r="U107" s="1280"/>
      <c r="V107" s="1280"/>
      <c r="W107" s="1280"/>
      <c r="X107" s="1280"/>
      <c r="Y107" s="1280"/>
      <c r="Z107" s="1280"/>
      <c r="AA107" s="1280"/>
      <c r="AB107" s="1280"/>
      <c r="AC107" s="1281"/>
      <c r="AD107" s="302" t="s">
        <v>98</v>
      </c>
      <c r="AE107" s="283" t="s">
        <v>98</v>
      </c>
      <c r="AF107" s="303" t="s">
        <v>98</v>
      </c>
      <c r="AG107" s="282" t="s">
        <v>104</v>
      </c>
      <c r="AH107" s="304" t="s">
        <v>98</v>
      </c>
      <c r="AI107" s="305" t="s">
        <v>98</v>
      </c>
      <c r="AJ107" s="304" t="s">
        <v>98</v>
      </c>
      <c r="AK107" s="306" t="s">
        <v>98</v>
      </c>
      <c r="AL107" s="1084">
        <f>AO107+AR107</f>
        <v>114</v>
      </c>
      <c r="AM107" s="1085"/>
      <c r="AN107" s="1086"/>
      <c r="AO107" s="1084">
        <v>38</v>
      </c>
      <c r="AP107" s="1085"/>
      <c r="AQ107" s="1086"/>
      <c r="AR107" s="1087">
        <f>SUM(BD107:CA107)</f>
        <v>76</v>
      </c>
      <c r="AS107" s="1088"/>
      <c r="AT107" s="1089"/>
      <c r="AU107" s="1090">
        <f>AR107-AX107</f>
        <v>44</v>
      </c>
      <c r="AV107" s="1091"/>
      <c r="AW107" s="1092"/>
      <c r="AX107" s="1094">
        <v>32</v>
      </c>
      <c r="AY107" s="1094"/>
      <c r="AZ107" s="1095"/>
      <c r="BA107" s="945"/>
      <c r="BB107" s="945"/>
      <c r="BC107" s="945"/>
      <c r="BD107" s="944"/>
      <c r="BE107" s="945"/>
      <c r="BF107" s="946"/>
      <c r="BG107" s="945"/>
      <c r="BH107" s="945"/>
      <c r="BI107" s="960"/>
      <c r="BJ107" s="944">
        <v>34</v>
      </c>
      <c r="BK107" s="945"/>
      <c r="BL107" s="946"/>
      <c r="BM107" s="1307">
        <v>42</v>
      </c>
      <c r="BN107" s="1307"/>
      <c r="BO107" s="1308"/>
      <c r="BP107" s="944"/>
      <c r="BQ107" s="945"/>
      <c r="BR107" s="946"/>
      <c r="BS107" s="945"/>
      <c r="BT107" s="945"/>
      <c r="BU107" s="960"/>
      <c r="BV107" s="944"/>
      <c r="BW107" s="945"/>
      <c r="BX107" s="946"/>
      <c r="BY107" s="1309"/>
      <c r="BZ107" s="1309"/>
      <c r="CA107" s="1310"/>
      <c r="CB107" s="225"/>
      <c r="CC107" s="225"/>
      <c r="CD107" s="211"/>
      <c r="CE107" s="211"/>
      <c r="CF107" s="211"/>
      <c r="CG107" s="277"/>
    </row>
    <row r="108" spans="3:85" ht="28.5" customHeight="1">
      <c r="C108" s="275"/>
      <c r="D108" s="292" t="s">
        <v>147</v>
      </c>
      <c r="E108" s="1238" t="s">
        <v>148</v>
      </c>
      <c r="F108" s="1239"/>
      <c r="G108" s="1239"/>
      <c r="H108" s="1239"/>
      <c r="I108" s="1239"/>
      <c r="J108" s="1239"/>
      <c r="K108" s="1239"/>
      <c r="L108" s="1239"/>
      <c r="M108" s="1239"/>
      <c r="N108" s="1239"/>
      <c r="O108" s="1239"/>
      <c r="P108" s="1239"/>
      <c r="Q108" s="1239"/>
      <c r="R108" s="1239"/>
      <c r="S108" s="1239"/>
      <c r="T108" s="1239"/>
      <c r="U108" s="1239"/>
      <c r="V108" s="1239"/>
      <c r="W108" s="1239"/>
      <c r="X108" s="1239"/>
      <c r="Y108" s="1239"/>
      <c r="Z108" s="1239"/>
      <c r="AA108" s="1239"/>
      <c r="AB108" s="1239"/>
      <c r="AC108" s="1240"/>
      <c r="AD108" s="302" t="s">
        <v>98</v>
      </c>
      <c r="AE108" s="283" t="s">
        <v>98</v>
      </c>
      <c r="AF108" s="303" t="s">
        <v>98</v>
      </c>
      <c r="AG108" s="282" t="s">
        <v>98</v>
      </c>
      <c r="AH108" s="304" t="s">
        <v>98</v>
      </c>
      <c r="AI108" s="305" t="s">
        <v>98</v>
      </c>
      <c r="AJ108" s="307" t="s">
        <v>98</v>
      </c>
      <c r="AK108" s="306" t="s">
        <v>104</v>
      </c>
      <c r="AL108" s="1169">
        <f>AO108+AR108</f>
        <v>171</v>
      </c>
      <c r="AM108" s="1094"/>
      <c r="AN108" s="1303"/>
      <c r="AO108" s="1169">
        <v>57</v>
      </c>
      <c r="AP108" s="1094"/>
      <c r="AQ108" s="1303"/>
      <c r="AR108" s="1304">
        <f>SUM(BD108:CA108)</f>
        <v>114</v>
      </c>
      <c r="AS108" s="1305"/>
      <c r="AT108" s="1306"/>
      <c r="AU108" s="1090">
        <f>AR108-AX108</f>
        <v>42</v>
      </c>
      <c r="AV108" s="1091"/>
      <c r="AW108" s="1092"/>
      <c r="AX108" s="1094">
        <v>72</v>
      </c>
      <c r="AY108" s="1094"/>
      <c r="AZ108" s="1095"/>
      <c r="BA108" s="945"/>
      <c r="BB108" s="945"/>
      <c r="BC108" s="945"/>
      <c r="BD108" s="944"/>
      <c r="BE108" s="945"/>
      <c r="BF108" s="946"/>
      <c r="BG108" s="945"/>
      <c r="BH108" s="945"/>
      <c r="BI108" s="960"/>
      <c r="BJ108" s="944"/>
      <c r="BK108" s="945"/>
      <c r="BL108" s="946"/>
      <c r="BM108" s="945"/>
      <c r="BN108" s="945"/>
      <c r="BO108" s="945"/>
      <c r="BP108" s="944">
        <v>26</v>
      </c>
      <c r="BQ108" s="945"/>
      <c r="BR108" s="946"/>
      <c r="BS108" s="945">
        <v>44</v>
      </c>
      <c r="BT108" s="945"/>
      <c r="BU108" s="960"/>
      <c r="BV108" s="944">
        <v>26</v>
      </c>
      <c r="BW108" s="945"/>
      <c r="BX108" s="946"/>
      <c r="BY108" s="945">
        <v>18</v>
      </c>
      <c r="BZ108" s="945"/>
      <c r="CA108" s="960"/>
      <c r="CB108" s="225"/>
      <c r="CC108" s="225"/>
      <c r="CD108" s="211"/>
      <c r="CE108" s="211"/>
      <c r="CF108" s="211"/>
      <c r="CG108" s="277"/>
    </row>
    <row r="109" spans="3:85" ht="15.75" customHeight="1">
      <c r="C109" s="275"/>
      <c r="D109" s="626" t="s">
        <v>149</v>
      </c>
      <c r="E109" s="1297" t="s">
        <v>150</v>
      </c>
      <c r="F109" s="1298"/>
      <c r="G109" s="1298"/>
      <c r="H109" s="1298"/>
      <c r="I109" s="1298"/>
      <c r="J109" s="1298"/>
      <c r="K109" s="1298"/>
      <c r="L109" s="1298"/>
      <c r="M109" s="1298"/>
      <c r="N109" s="1298"/>
      <c r="O109" s="1298"/>
      <c r="P109" s="1298"/>
      <c r="Q109" s="1298"/>
      <c r="R109" s="1298"/>
      <c r="S109" s="1298"/>
      <c r="T109" s="1298"/>
      <c r="U109" s="1298"/>
      <c r="V109" s="1298"/>
      <c r="W109" s="1298"/>
      <c r="X109" s="1298"/>
      <c r="Y109" s="1298"/>
      <c r="Z109" s="1298"/>
      <c r="AA109" s="1298"/>
      <c r="AB109" s="1298"/>
      <c r="AC109" s="1299"/>
      <c r="AD109" s="628"/>
      <c r="AE109" s="629"/>
      <c r="AF109" s="629"/>
      <c r="AG109" s="629"/>
      <c r="AH109" s="629"/>
      <c r="AI109" s="629"/>
      <c r="AJ109" s="629"/>
      <c r="AK109" s="630"/>
      <c r="AL109" s="1269">
        <f>AL110+AL124</f>
        <v>3990</v>
      </c>
      <c r="AM109" s="1256"/>
      <c r="AN109" s="1257"/>
      <c r="AO109" s="1269">
        <f>AO110+AO124</f>
        <v>1330</v>
      </c>
      <c r="AP109" s="1256"/>
      <c r="AQ109" s="1257"/>
      <c r="AR109" s="1269">
        <f>AR110+AR124</f>
        <v>2660</v>
      </c>
      <c r="AS109" s="1256"/>
      <c r="AT109" s="1257"/>
      <c r="AU109" s="1269">
        <f>AU110+AU124</f>
        <v>1462</v>
      </c>
      <c r="AV109" s="1256"/>
      <c r="AW109" s="1270"/>
      <c r="AX109" s="1256">
        <f>AX110+AX124</f>
        <v>1186</v>
      </c>
      <c r="AY109" s="1256"/>
      <c r="AZ109" s="1270"/>
      <c r="BA109" s="1256">
        <v>12</v>
      </c>
      <c r="BB109" s="1256"/>
      <c r="BC109" s="1257"/>
      <c r="BD109" s="1269">
        <f>BD110+BD124</f>
        <v>0</v>
      </c>
      <c r="BE109" s="1256"/>
      <c r="BF109" s="1270"/>
      <c r="BG109" s="1256">
        <f>BG110+BG124</f>
        <v>0</v>
      </c>
      <c r="BH109" s="1256"/>
      <c r="BI109" s="1257"/>
      <c r="BJ109" s="1269">
        <f>BJ110+BJ124</f>
        <v>476</v>
      </c>
      <c r="BK109" s="1256"/>
      <c r="BL109" s="1270"/>
      <c r="BM109" s="1256">
        <f>BM110+BM124</f>
        <v>588</v>
      </c>
      <c r="BN109" s="1256"/>
      <c r="BO109" s="1257"/>
      <c r="BP109" s="1269">
        <f>BP110+BP124</f>
        <v>416</v>
      </c>
      <c r="BQ109" s="1256"/>
      <c r="BR109" s="1270"/>
      <c r="BS109" s="1256">
        <f>BS110+BS124</f>
        <v>520</v>
      </c>
      <c r="BT109" s="1256"/>
      <c r="BU109" s="1257"/>
      <c r="BV109" s="1269">
        <f>BV110+BV124</f>
        <v>390</v>
      </c>
      <c r="BW109" s="1256"/>
      <c r="BX109" s="1270"/>
      <c r="BY109" s="1256">
        <f>BY110+BY124</f>
        <v>270</v>
      </c>
      <c r="BZ109" s="1256"/>
      <c r="CA109" s="1257"/>
      <c r="CB109" s="290"/>
      <c r="CC109" s="291"/>
      <c r="CD109" s="211"/>
      <c r="CE109" s="211"/>
      <c r="CF109" s="211"/>
      <c r="CG109" s="277"/>
    </row>
    <row r="110" spans="3:85" ht="15.75" customHeight="1">
      <c r="C110" s="275"/>
      <c r="D110" s="626" t="s">
        <v>151</v>
      </c>
      <c r="E110" s="1297" t="s">
        <v>301</v>
      </c>
      <c r="F110" s="1298"/>
      <c r="G110" s="1298"/>
      <c r="H110" s="1298"/>
      <c r="I110" s="1298"/>
      <c r="J110" s="1298"/>
      <c r="K110" s="1298"/>
      <c r="L110" s="1298"/>
      <c r="M110" s="1298"/>
      <c r="N110" s="1298"/>
      <c r="O110" s="1298"/>
      <c r="P110" s="1298"/>
      <c r="Q110" s="1298"/>
      <c r="R110" s="1298"/>
      <c r="S110" s="1298"/>
      <c r="T110" s="1298"/>
      <c r="U110" s="1298"/>
      <c r="V110" s="1298"/>
      <c r="W110" s="1298"/>
      <c r="X110" s="1298"/>
      <c r="Y110" s="1298"/>
      <c r="Z110" s="1298"/>
      <c r="AA110" s="1298"/>
      <c r="AB110" s="1298"/>
      <c r="AC110" s="1299"/>
      <c r="AD110" s="628"/>
      <c r="AE110" s="629"/>
      <c r="AF110" s="629"/>
      <c r="AG110" s="629"/>
      <c r="AH110" s="629"/>
      <c r="AI110" s="629"/>
      <c r="AJ110" s="629"/>
      <c r="AK110" s="630"/>
      <c r="AL110" s="1269">
        <f>SUM(AL111:AN123)</f>
        <v>1479</v>
      </c>
      <c r="AM110" s="1256"/>
      <c r="AN110" s="1257"/>
      <c r="AO110" s="1269">
        <f>SUM(AO111:AQ123)</f>
        <v>493</v>
      </c>
      <c r="AP110" s="1256"/>
      <c r="AQ110" s="1257"/>
      <c r="AR110" s="1269">
        <f>SUM(AR111:AT123)</f>
        <v>986</v>
      </c>
      <c r="AS110" s="1256"/>
      <c r="AT110" s="1257"/>
      <c r="AU110" s="1300">
        <f>SUM(AU111:AW123)</f>
        <v>738</v>
      </c>
      <c r="AV110" s="1301"/>
      <c r="AW110" s="1301"/>
      <c r="AX110" s="1301">
        <f>SUM(AX111:AZ123)</f>
        <v>236</v>
      </c>
      <c r="AY110" s="1301"/>
      <c r="AZ110" s="1301"/>
      <c r="BA110" s="1301">
        <v>12</v>
      </c>
      <c r="BB110" s="1301"/>
      <c r="BC110" s="1302"/>
      <c r="BD110" s="1269">
        <f>SUM(BD111:BF123)</f>
        <v>0</v>
      </c>
      <c r="BE110" s="1256"/>
      <c r="BF110" s="1270"/>
      <c r="BG110" s="1256">
        <f>SUM(BG111:BI123)</f>
        <v>0</v>
      </c>
      <c r="BH110" s="1256"/>
      <c r="BI110" s="1257"/>
      <c r="BJ110" s="1269">
        <f>SUM(BJ111:BL123)</f>
        <v>170</v>
      </c>
      <c r="BK110" s="1256"/>
      <c r="BL110" s="1270"/>
      <c r="BM110" s="1256">
        <f>SUM(BM111:BO123)</f>
        <v>252</v>
      </c>
      <c r="BN110" s="1256"/>
      <c r="BO110" s="1257"/>
      <c r="BP110" s="1269">
        <f>SUM(BP111:BR123)</f>
        <v>52</v>
      </c>
      <c r="BQ110" s="1256"/>
      <c r="BR110" s="1270"/>
      <c r="BS110" s="1256">
        <f>SUM(BS111:BU123)</f>
        <v>212</v>
      </c>
      <c r="BT110" s="1256"/>
      <c r="BU110" s="1257"/>
      <c r="BV110" s="1269">
        <f>SUM(BV111:BX123)</f>
        <v>156</v>
      </c>
      <c r="BW110" s="1256"/>
      <c r="BX110" s="1270"/>
      <c r="BY110" s="1256">
        <f>SUM(BY111:CA123)</f>
        <v>144</v>
      </c>
      <c r="BZ110" s="1256"/>
      <c r="CA110" s="1257"/>
      <c r="CB110" s="290"/>
      <c r="CC110" s="291"/>
      <c r="CD110" s="211"/>
      <c r="CE110" s="211"/>
      <c r="CF110" s="211"/>
      <c r="CG110" s="277"/>
    </row>
    <row r="111" spans="3:85" ht="18" customHeight="1">
      <c r="C111" s="275"/>
      <c r="D111" s="292" t="s">
        <v>152</v>
      </c>
      <c r="E111" s="1279" t="s">
        <v>153</v>
      </c>
      <c r="F111" s="1280"/>
      <c r="G111" s="1280"/>
      <c r="H111" s="1280"/>
      <c r="I111" s="1280"/>
      <c r="J111" s="1280"/>
      <c r="K111" s="1280"/>
      <c r="L111" s="1280"/>
      <c r="M111" s="1280"/>
      <c r="N111" s="1280"/>
      <c r="O111" s="1280"/>
      <c r="P111" s="1280"/>
      <c r="Q111" s="1280"/>
      <c r="R111" s="1280"/>
      <c r="S111" s="1280"/>
      <c r="T111" s="1280"/>
      <c r="U111" s="1280"/>
      <c r="V111" s="1280"/>
      <c r="W111" s="1280"/>
      <c r="X111" s="1280"/>
      <c r="Y111" s="1280"/>
      <c r="Z111" s="1280"/>
      <c r="AA111" s="1280"/>
      <c r="AB111" s="1280"/>
      <c r="AC111" s="1281"/>
      <c r="AD111" s="308" t="s">
        <v>98</v>
      </c>
      <c r="AE111" s="309" t="s">
        <v>98</v>
      </c>
      <c r="AF111" s="310" t="s">
        <v>104</v>
      </c>
      <c r="AG111" s="311" t="s">
        <v>48</v>
      </c>
      <c r="AH111" s="310" t="s">
        <v>98</v>
      </c>
      <c r="AI111" s="311" t="s">
        <v>98</v>
      </c>
      <c r="AJ111" s="312" t="s">
        <v>98</v>
      </c>
      <c r="AK111" s="311" t="s">
        <v>98</v>
      </c>
      <c r="AL111" s="1084">
        <f t="shared" ref="AL111:AL123" si="6">AO111+AR111</f>
        <v>177</v>
      </c>
      <c r="AM111" s="1085"/>
      <c r="AN111" s="1086"/>
      <c r="AO111" s="1084">
        <v>59</v>
      </c>
      <c r="AP111" s="1085"/>
      <c r="AQ111" s="1086"/>
      <c r="AR111" s="1087">
        <f t="shared" ref="AR111:AR123" si="7">SUM(BD111:CA111)</f>
        <v>118</v>
      </c>
      <c r="AS111" s="1088"/>
      <c r="AT111" s="1089"/>
      <c r="AU111" s="1090">
        <f t="shared" ref="AU111:AU116" si="8">AR111-AX111</f>
        <v>102</v>
      </c>
      <c r="AV111" s="1091"/>
      <c r="AW111" s="1092"/>
      <c r="AX111" s="1094">
        <v>16</v>
      </c>
      <c r="AY111" s="1094"/>
      <c r="AZ111" s="1095"/>
      <c r="BA111" s="945"/>
      <c r="BB111" s="945"/>
      <c r="BC111" s="945"/>
      <c r="BD111" s="944"/>
      <c r="BE111" s="945"/>
      <c r="BF111" s="946"/>
      <c r="BG111" s="945"/>
      <c r="BH111" s="945"/>
      <c r="BI111" s="960"/>
      <c r="BJ111" s="944">
        <v>34</v>
      </c>
      <c r="BK111" s="945"/>
      <c r="BL111" s="946"/>
      <c r="BM111" s="945">
        <v>84</v>
      </c>
      <c r="BN111" s="945"/>
      <c r="BO111" s="945"/>
      <c r="BP111" s="944"/>
      <c r="BQ111" s="945"/>
      <c r="BR111" s="946"/>
      <c r="BS111" s="945"/>
      <c r="BT111" s="945"/>
      <c r="BU111" s="960"/>
      <c r="BV111" s="944"/>
      <c r="BW111" s="945"/>
      <c r="BX111" s="946"/>
      <c r="BY111" s="1287"/>
      <c r="BZ111" s="1287"/>
      <c r="CA111" s="1288"/>
      <c r="CB111" s="225"/>
      <c r="CC111" s="225"/>
      <c r="CD111" s="211"/>
      <c r="CE111" s="211"/>
      <c r="CF111" s="211"/>
      <c r="CG111" s="277"/>
    </row>
    <row r="112" spans="3:85" ht="18" customHeight="1">
      <c r="C112" s="275"/>
      <c r="D112" s="292" t="s">
        <v>154</v>
      </c>
      <c r="E112" s="1279" t="s">
        <v>155</v>
      </c>
      <c r="F112" s="1280"/>
      <c r="G112" s="1280"/>
      <c r="H112" s="1280"/>
      <c r="I112" s="1280"/>
      <c r="J112" s="1280"/>
      <c r="K112" s="1280"/>
      <c r="L112" s="1280"/>
      <c r="M112" s="1280"/>
      <c r="N112" s="1280"/>
      <c r="O112" s="1280"/>
      <c r="P112" s="1280"/>
      <c r="Q112" s="1280"/>
      <c r="R112" s="1280"/>
      <c r="S112" s="1280"/>
      <c r="T112" s="1280"/>
      <c r="U112" s="1280"/>
      <c r="V112" s="1280"/>
      <c r="W112" s="1280"/>
      <c r="X112" s="1280"/>
      <c r="Y112" s="1280"/>
      <c r="Z112" s="1280"/>
      <c r="AA112" s="1280"/>
      <c r="AB112" s="1280"/>
      <c r="AC112" s="1281"/>
      <c r="AD112" s="308" t="s">
        <v>98</v>
      </c>
      <c r="AE112" s="309" t="s">
        <v>98</v>
      </c>
      <c r="AF112" s="310" t="s">
        <v>98</v>
      </c>
      <c r="AG112" s="311" t="s">
        <v>98</v>
      </c>
      <c r="AH112" s="310" t="s">
        <v>104</v>
      </c>
      <c r="AI112" s="311" t="s">
        <v>48</v>
      </c>
      <c r="AJ112" s="312" t="s">
        <v>98</v>
      </c>
      <c r="AK112" s="311" t="s">
        <v>98</v>
      </c>
      <c r="AL112" s="1084">
        <f t="shared" si="6"/>
        <v>144</v>
      </c>
      <c r="AM112" s="1085"/>
      <c r="AN112" s="1086"/>
      <c r="AO112" s="1084">
        <v>48</v>
      </c>
      <c r="AP112" s="1085"/>
      <c r="AQ112" s="1086"/>
      <c r="AR112" s="1087">
        <f t="shared" si="7"/>
        <v>96</v>
      </c>
      <c r="AS112" s="1088"/>
      <c r="AT112" s="1089"/>
      <c r="AU112" s="1090">
        <f t="shared" si="8"/>
        <v>76</v>
      </c>
      <c r="AV112" s="1091"/>
      <c r="AW112" s="1092"/>
      <c r="AX112" s="1094">
        <v>20</v>
      </c>
      <c r="AY112" s="1094"/>
      <c r="AZ112" s="1095"/>
      <c r="BA112" s="945"/>
      <c r="BB112" s="945"/>
      <c r="BC112" s="945"/>
      <c r="BD112" s="944"/>
      <c r="BE112" s="945"/>
      <c r="BF112" s="946"/>
      <c r="BG112" s="945"/>
      <c r="BH112" s="945"/>
      <c r="BI112" s="960"/>
      <c r="BJ112" s="944"/>
      <c r="BK112" s="945"/>
      <c r="BL112" s="946"/>
      <c r="BM112" s="945"/>
      <c r="BN112" s="945"/>
      <c r="BO112" s="945"/>
      <c r="BP112" s="944">
        <v>52</v>
      </c>
      <c r="BQ112" s="945"/>
      <c r="BR112" s="946"/>
      <c r="BS112" s="945">
        <v>44</v>
      </c>
      <c r="BT112" s="945"/>
      <c r="BU112" s="960"/>
      <c r="BV112" s="944"/>
      <c r="BW112" s="945"/>
      <c r="BX112" s="946"/>
      <c r="BY112" s="1287"/>
      <c r="BZ112" s="1287"/>
      <c r="CA112" s="1288"/>
      <c r="CB112" s="225"/>
      <c r="CC112" s="225"/>
      <c r="CD112" s="211"/>
      <c r="CE112" s="211"/>
      <c r="CF112" s="211"/>
      <c r="CG112" s="277"/>
    </row>
    <row r="113" spans="3:85" ht="18" customHeight="1">
      <c r="C113" s="275"/>
      <c r="D113" s="292" t="s">
        <v>156</v>
      </c>
      <c r="E113" s="1279" t="s">
        <v>157</v>
      </c>
      <c r="F113" s="1280"/>
      <c r="G113" s="1280"/>
      <c r="H113" s="1280"/>
      <c r="I113" s="1280"/>
      <c r="J113" s="1280"/>
      <c r="K113" s="1280"/>
      <c r="L113" s="1280"/>
      <c r="M113" s="1280"/>
      <c r="N113" s="1280"/>
      <c r="O113" s="1280"/>
      <c r="P113" s="1280"/>
      <c r="Q113" s="1280"/>
      <c r="R113" s="1280"/>
      <c r="S113" s="1280"/>
      <c r="T113" s="1280"/>
      <c r="U113" s="1280"/>
      <c r="V113" s="1280"/>
      <c r="W113" s="1280"/>
      <c r="X113" s="1280"/>
      <c r="Y113" s="1280"/>
      <c r="Z113" s="1280"/>
      <c r="AA113" s="1280"/>
      <c r="AB113" s="1280"/>
      <c r="AC113" s="1281"/>
      <c r="AD113" s="308" t="s">
        <v>98</v>
      </c>
      <c r="AE113" s="309" t="s">
        <v>98</v>
      </c>
      <c r="AF113" s="310" t="s">
        <v>98</v>
      </c>
      <c r="AG113" s="311" t="s">
        <v>98</v>
      </c>
      <c r="AH113" s="310" t="s">
        <v>98</v>
      </c>
      <c r="AI113" s="313" t="s">
        <v>104</v>
      </c>
      <c r="AJ113" s="312" t="s">
        <v>98</v>
      </c>
      <c r="AK113" s="311" t="s">
        <v>98</v>
      </c>
      <c r="AL113" s="1084">
        <f t="shared" si="6"/>
        <v>66</v>
      </c>
      <c r="AM113" s="1085"/>
      <c r="AN113" s="1086"/>
      <c r="AO113" s="1084">
        <v>22</v>
      </c>
      <c r="AP113" s="1085"/>
      <c r="AQ113" s="1086"/>
      <c r="AR113" s="1087">
        <f t="shared" si="7"/>
        <v>44</v>
      </c>
      <c r="AS113" s="1088"/>
      <c r="AT113" s="1089"/>
      <c r="AU113" s="1090">
        <f t="shared" si="8"/>
        <v>36</v>
      </c>
      <c r="AV113" s="1091"/>
      <c r="AW113" s="1092"/>
      <c r="AX113" s="1094">
        <v>8</v>
      </c>
      <c r="AY113" s="1094"/>
      <c r="AZ113" s="1095"/>
      <c r="BA113" s="945"/>
      <c r="BB113" s="945"/>
      <c r="BC113" s="945"/>
      <c r="BD113" s="944"/>
      <c r="BE113" s="945"/>
      <c r="BF113" s="946"/>
      <c r="BG113" s="945"/>
      <c r="BH113" s="945"/>
      <c r="BI113" s="960"/>
      <c r="BJ113" s="944"/>
      <c r="BK113" s="945"/>
      <c r="BL113" s="946"/>
      <c r="BM113" s="945"/>
      <c r="BN113" s="945"/>
      <c r="BO113" s="945"/>
      <c r="BP113" s="944"/>
      <c r="BQ113" s="945"/>
      <c r="BR113" s="946"/>
      <c r="BS113" s="945">
        <v>44</v>
      </c>
      <c r="BT113" s="945"/>
      <c r="BU113" s="960"/>
      <c r="BV113" s="944"/>
      <c r="BW113" s="945"/>
      <c r="BX113" s="946"/>
      <c r="BY113" s="1287"/>
      <c r="BZ113" s="1287"/>
      <c r="CA113" s="1288"/>
      <c r="CB113" s="225"/>
      <c r="CC113" s="225"/>
      <c r="CD113" s="211"/>
      <c r="CE113" s="211"/>
      <c r="CF113" s="211"/>
      <c r="CG113" s="277"/>
    </row>
    <row r="114" spans="3:85" ht="18">
      <c r="C114" s="275"/>
      <c r="D114" s="292" t="s">
        <v>158</v>
      </c>
      <c r="E114" s="1290" t="s">
        <v>159</v>
      </c>
      <c r="F114" s="1291"/>
      <c r="G114" s="1291"/>
      <c r="H114" s="1291"/>
      <c r="I114" s="1291"/>
      <c r="J114" s="1291"/>
      <c r="K114" s="1291"/>
      <c r="L114" s="1291"/>
      <c r="M114" s="1291"/>
      <c r="N114" s="1291"/>
      <c r="O114" s="1291"/>
      <c r="P114" s="1291"/>
      <c r="Q114" s="1291"/>
      <c r="R114" s="1291"/>
      <c r="S114" s="1291"/>
      <c r="T114" s="1291"/>
      <c r="U114" s="1291"/>
      <c r="V114" s="1291"/>
      <c r="W114" s="1291"/>
      <c r="X114" s="1291"/>
      <c r="Y114" s="1291"/>
      <c r="Z114" s="1291"/>
      <c r="AA114" s="1291"/>
      <c r="AB114" s="1291"/>
      <c r="AC114" s="1292"/>
      <c r="AD114" s="308" t="s">
        <v>98</v>
      </c>
      <c r="AE114" s="309" t="s">
        <v>98</v>
      </c>
      <c r="AF114" s="310" t="s">
        <v>98</v>
      </c>
      <c r="AG114" s="311" t="s">
        <v>98</v>
      </c>
      <c r="AH114" s="310" t="s">
        <v>98</v>
      </c>
      <c r="AI114" s="311" t="s">
        <v>98</v>
      </c>
      <c r="AJ114" s="312" t="s">
        <v>104</v>
      </c>
      <c r="AK114" s="314" t="s">
        <v>48</v>
      </c>
      <c r="AL114" s="1084">
        <f t="shared" si="6"/>
        <v>132</v>
      </c>
      <c r="AM114" s="1085"/>
      <c r="AN114" s="1086"/>
      <c r="AO114" s="1084">
        <v>44</v>
      </c>
      <c r="AP114" s="1085"/>
      <c r="AQ114" s="1086"/>
      <c r="AR114" s="1087">
        <f t="shared" si="7"/>
        <v>88</v>
      </c>
      <c r="AS114" s="1088"/>
      <c r="AT114" s="1089"/>
      <c r="AU114" s="1293">
        <f t="shared" si="8"/>
        <v>80</v>
      </c>
      <c r="AV114" s="1294"/>
      <c r="AW114" s="1295"/>
      <c r="AX114" s="1085">
        <v>8</v>
      </c>
      <c r="AY114" s="1085"/>
      <c r="AZ114" s="1296"/>
      <c r="BA114" s="950"/>
      <c r="BB114" s="950"/>
      <c r="BC114" s="950"/>
      <c r="BD114" s="961"/>
      <c r="BE114" s="950"/>
      <c r="BF114" s="951"/>
      <c r="BG114" s="950"/>
      <c r="BH114" s="950"/>
      <c r="BI114" s="953"/>
      <c r="BJ114" s="961"/>
      <c r="BK114" s="950"/>
      <c r="BL114" s="951"/>
      <c r="BM114" s="950"/>
      <c r="BN114" s="950"/>
      <c r="BO114" s="950"/>
      <c r="BP114" s="961"/>
      <c r="BQ114" s="950"/>
      <c r="BR114" s="951"/>
      <c r="BS114" s="950"/>
      <c r="BT114" s="950"/>
      <c r="BU114" s="953"/>
      <c r="BV114" s="944">
        <v>52</v>
      </c>
      <c r="BW114" s="945"/>
      <c r="BX114" s="946"/>
      <c r="BY114" s="945">
        <v>36</v>
      </c>
      <c r="BZ114" s="945"/>
      <c r="CA114" s="960"/>
      <c r="CB114" s="225"/>
      <c r="CC114" s="225"/>
      <c r="CD114" s="211"/>
      <c r="CE114" s="211"/>
      <c r="CF114" s="211"/>
      <c r="CG114" s="277"/>
    </row>
    <row r="115" spans="3:85" ht="18" customHeight="1">
      <c r="C115" s="275"/>
      <c r="D115" s="292" t="s">
        <v>160</v>
      </c>
      <c r="E115" s="1279" t="s">
        <v>161</v>
      </c>
      <c r="F115" s="1280"/>
      <c r="G115" s="1280"/>
      <c r="H115" s="1280"/>
      <c r="I115" s="1280"/>
      <c r="J115" s="1280"/>
      <c r="K115" s="1280"/>
      <c r="L115" s="1280"/>
      <c r="M115" s="1280"/>
      <c r="N115" s="1280"/>
      <c r="O115" s="1280"/>
      <c r="P115" s="1280"/>
      <c r="Q115" s="1280"/>
      <c r="R115" s="1280"/>
      <c r="S115" s="1280"/>
      <c r="T115" s="1280"/>
      <c r="U115" s="1280"/>
      <c r="V115" s="1280"/>
      <c r="W115" s="1280"/>
      <c r="X115" s="1280"/>
      <c r="Y115" s="1280"/>
      <c r="Z115" s="1280"/>
      <c r="AA115" s="1280"/>
      <c r="AB115" s="1280"/>
      <c r="AC115" s="1281"/>
      <c r="AD115" s="308" t="s">
        <v>98</v>
      </c>
      <c r="AE115" s="309" t="s">
        <v>98</v>
      </c>
      <c r="AF115" s="315" t="s">
        <v>98</v>
      </c>
      <c r="AG115" s="311" t="s">
        <v>48</v>
      </c>
      <c r="AH115" s="310" t="s">
        <v>98</v>
      </c>
      <c r="AI115" s="311" t="s">
        <v>98</v>
      </c>
      <c r="AJ115" s="312" t="s">
        <v>98</v>
      </c>
      <c r="AK115" s="311" t="s">
        <v>98</v>
      </c>
      <c r="AL115" s="1084">
        <f t="shared" si="6"/>
        <v>189</v>
      </c>
      <c r="AM115" s="1085"/>
      <c r="AN115" s="1086"/>
      <c r="AO115" s="1084">
        <v>63</v>
      </c>
      <c r="AP115" s="1085"/>
      <c r="AQ115" s="1086"/>
      <c r="AR115" s="1087">
        <f t="shared" si="7"/>
        <v>126</v>
      </c>
      <c r="AS115" s="1088"/>
      <c r="AT115" s="1089"/>
      <c r="AU115" s="1090">
        <f t="shared" si="8"/>
        <v>100</v>
      </c>
      <c r="AV115" s="1091"/>
      <c r="AW115" s="1092"/>
      <c r="AX115" s="1094">
        <v>26</v>
      </c>
      <c r="AY115" s="1094"/>
      <c r="AZ115" s="1095"/>
      <c r="BA115" s="945"/>
      <c r="BB115" s="945"/>
      <c r="BC115" s="945"/>
      <c r="BD115" s="944"/>
      <c r="BE115" s="945"/>
      <c r="BF115" s="946"/>
      <c r="BG115" s="945"/>
      <c r="BH115" s="945"/>
      <c r="BI115" s="960"/>
      <c r="BJ115" s="944">
        <v>68</v>
      </c>
      <c r="BK115" s="945"/>
      <c r="BL115" s="946"/>
      <c r="BM115" s="945">
        <v>58</v>
      </c>
      <c r="BN115" s="945"/>
      <c r="BO115" s="945"/>
      <c r="BP115" s="944"/>
      <c r="BQ115" s="945"/>
      <c r="BR115" s="946"/>
      <c r="BS115" s="945"/>
      <c r="BT115" s="945"/>
      <c r="BU115" s="960"/>
      <c r="BV115" s="944"/>
      <c r="BW115" s="945"/>
      <c r="BX115" s="946"/>
      <c r="BY115" s="1287"/>
      <c r="BZ115" s="1287"/>
      <c r="CA115" s="1288"/>
      <c r="CB115" s="225"/>
      <c r="CC115" s="225"/>
      <c r="CD115" s="211"/>
      <c r="CE115" s="211"/>
      <c r="CF115" s="211"/>
      <c r="CG115" s="277"/>
    </row>
    <row r="116" spans="3:85" ht="18" customHeight="1">
      <c r="C116" s="275"/>
      <c r="D116" s="292" t="s">
        <v>162</v>
      </c>
      <c r="E116" s="1279" t="s">
        <v>163</v>
      </c>
      <c r="F116" s="1280"/>
      <c r="G116" s="1280"/>
      <c r="H116" s="1280"/>
      <c r="I116" s="1280"/>
      <c r="J116" s="1280"/>
      <c r="K116" s="1280"/>
      <c r="L116" s="1280"/>
      <c r="M116" s="1280"/>
      <c r="N116" s="1280"/>
      <c r="O116" s="1280"/>
      <c r="P116" s="1280"/>
      <c r="Q116" s="1280"/>
      <c r="R116" s="1280"/>
      <c r="S116" s="1280"/>
      <c r="T116" s="1280"/>
      <c r="U116" s="1280"/>
      <c r="V116" s="1280"/>
      <c r="W116" s="1280"/>
      <c r="X116" s="1280"/>
      <c r="Y116" s="1280"/>
      <c r="Z116" s="1280"/>
      <c r="AA116" s="1280"/>
      <c r="AB116" s="1280"/>
      <c r="AC116" s="1281"/>
      <c r="AD116" s="308" t="s">
        <v>98</v>
      </c>
      <c r="AE116" s="309" t="s">
        <v>98</v>
      </c>
      <c r="AF116" s="315" t="s">
        <v>98</v>
      </c>
      <c r="AG116" s="311" t="s">
        <v>48</v>
      </c>
      <c r="AH116" s="310" t="s">
        <v>98</v>
      </c>
      <c r="AI116" s="311" t="s">
        <v>98</v>
      </c>
      <c r="AJ116" s="312" t="s">
        <v>98</v>
      </c>
      <c r="AK116" s="311" t="s">
        <v>98</v>
      </c>
      <c r="AL116" s="1084">
        <f t="shared" si="6"/>
        <v>114</v>
      </c>
      <c r="AM116" s="1085"/>
      <c r="AN116" s="1086"/>
      <c r="AO116" s="1084">
        <v>38</v>
      </c>
      <c r="AP116" s="1085"/>
      <c r="AQ116" s="1086"/>
      <c r="AR116" s="1087">
        <f t="shared" si="7"/>
        <v>76</v>
      </c>
      <c r="AS116" s="1088"/>
      <c r="AT116" s="1089"/>
      <c r="AU116" s="1090">
        <f t="shared" si="8"/>
        <v>52</v>
      </c>
      <c r="AV116" s="1091"/>
      <c r="AW116" s="1092"/>
      <c r="AX116" s="1094">
        <v>24</v>
      </c>
      <c r="AY116" s="1094"/>
      <c r="AZ116" s="1095"/>
      <c r="BA116" s="945"/>
      <c r="BB116" s="945"/>
      <c r="BC116" s="945"/>
      <c r="BD116" s="944"/>
      <c r="BE116" s="945"/>
      <c r="BF116" s="946"/>
      <c r="BG116" s="956"/>
      <c r="BH116" s="945"/>
      <c r="BI116" s="960"/>
      <c r="BJ116" s="944">
        <v>34</v>
      </c>
      <c r="BK116" s="945"/>
      <c r="BL116" s="946"/>
      <c r="BM116" s="945">
        <v>42</v>
      </c>
      <c r="BN116" s="945"/>
      <c r="BO116" s="945"/>
      <c r="BP116" s="944"/>
      <c r="BQ116" s="945"/>
      <c r="BR116" s="946"/>
      <c r="BS116" s="945"/>
      <c r="BT116" s="945"/>
      <c r="BU116" s="960"/>
      <c r="BV116" s="944"/>
      <c r="BW116" s="945"/>
      <c r="BX116" s="946"/>
      <c r="BY116" s="1287"/>
      <c r="BZ116" s="1287"/>
      <c r="CA116" s="1288"/>
      <c r="CB116" s="225"/>
      <c r="CC116" s="225"/>
      <c r="CD116" s="211"/>
      <c r="CE116" s="211"/>
      <c r="CF116" s="211"/>
      <c r="CG116" s="277"/>
    </row>
    <row r="117" spans="3:85" ht="18" customHeight="1">
      <c r="C117" s="275"/>
      <c r="D117" s="292" t="s">
        <v>164</v>
      </c>
      <c r="E117" s="1279" t="s">
        <v>165</v>
      </c>
      <c r="F117" s="1280"/>
      <c r="G117" s="1280"/>
      <c r="H117" s="1280"/>
      <c r="I117" s="1280"/>
      <c r="J117" s="1280"/>
      <c r="K117" s="1280"/>
      <c r="L117" s="1280"/>
      <c r="M117" s="1280"/>
      <c r="N117" s="1280"/>
      <c r="O117" s="1280"/>
      <c r="P117" s="1280"/>
      <c r="Q117" s="1280"/>
      <c r="R117" s="1280"/>
      <c r="S117" s="1280"/>
      <c r="T117" s="1280"/>
      <c r="U117" s="1280"/>
      <c r="V117" s="1280"/>
      <c r="W117" s="1280"/>
      <c r="X117" s="1280"/>
      <c r="Y117" s="1280"/>
      <c r="Z117" s="1280"/>
      <c r="AA117" s="1280"/>
      <c r="AB117" s="1280"/>
      <c r="AC117" s="1281"/>
      <c r="AD117" s="308" t="s">
        <v>98</v>
      </c>
      <c r="AE117" s="309" t="s">
        <v>98</v>
      </c>
      <c r="AF117" s="315" t="s">
        <v>98</v>
      </c>
      <c r="AG117" s="311" t="s">
        <v>48</v>
      </c>
      <c r="AH117" s="310" t="s">
        <v>98</v>
      </c>
      <c r="AI117" s="313" t="s">
        <v>98</v>
      </c>
      <c r="AJ117" s="312" t="s">
        <v>98</v>
      </c>
      <c r="AK117" s="311" t="s">
        <v>98</v>
      </c>
      <c r="AL117" s="1084">
        <f t="shared" si="6"/>
        <v>153</v>
      </c>
      <c r="AM117" s="1085"/>
      <c r="AN117" s="1086"/>
      <c r="AO117" s="1084">
        <v>51</v>
      </c>
      <c r="AP117" s="1085"/>
      <c r="AQ117" s="1086"/>
      <c r="AR117" s="1087">
        <f t="shared" si="7"/>
        <v>102</v>
      </c>
      <c r="AS117" s="1088"/>
      <c r="AT117" s="1089"/>
      <c r="AU117" s="1090">
        <v>60</v>
      </c>
      <c r="AV117" s="1091"/>
      <c r="AW117" s="1092"/>
      <c r="AX117" s="1094">
        <v>30</v>
      </c>
      <c r="AY117" s="1094"/>
      <c r="AZ117" s="1095"/>
      <c r="BA117" s="1289">
        <v>12</v>
      </c>
      <c r="BB117" s="1289"/>
      <c r="BC117" s="1289"/>
      <c r="BD117" s="944"/>
      <c r="BE117" s="945"/>
      <c r="BF117" s="946"/>
      <c r="BG117" s="956"/>
      <c r="BH117" s="945"/>
      <c r="BI117" s="960"/>
      <c r="BJ117" s="944">
        <v>34</v>
      </c>
      <c r="BK117" s="945"/>
      <c r="BL117" s="946"/>
      <c r="BM117" s="945">
        <v>68</v>
      </c>
      <c r="BN117" s="945"/>
      <c r="BO117" s="945"/>
      <c r="BP117" s="944"/>
      <c r="BQ117" s="945"/>
      <c r="BR117" s="946"/>
      <c r="BS117" s="945"/>
      <c r="BT117" s="945"/>
      <c r="BU117" s="960"/>
      <c r="BV117" s="944"/>
      <c r="BW117" s="945"/>
      <c r="BX117" s="946"/>
      <c r="BY117" s="1287"/>
      <c r="BZ117" s="1287"/>
      <c r="CA117" s="1288"/>
      <c r="CB117" s="225"/>
      <c r="CC117" s="225"/>
      <c r="CD117" s="211"/>
      <c r="CE117" s="211"/>
      <c r="CF117" s="211"/>
      <c r="CG117" s="277"/>
    </row>
    <row r="118" spans="3:85" ht="18" customHeight="1">
      <c r="C118" s="275"/>
      <c r="D118" s="292" t="s">
        <v>166</v>
      </c>
      <c r="E118" s="1279" t="s">
        <v>167</v>
      </c>
      <c r="F118" s="1280"/>
      <c r="G118" s="1280"/>
      <c r="H118" s="1280"/>
      <c r="I118" s="1280"/>
      <c r="J118" s="1280"/>
      <c r="K118" s="1280"/>
      <c r="L118" s="1280"/>
      <c r="M118" s="1280"/>
      <c r="N118" s="1280"/>
      <c r="O118" s="1280"/>
      <c r="P118" s="1280"/>
      <c r="Q118" s="1280"/>
      <c r="R118" s="1280"/>
      <c r="S118" s="1280"/>
      <c r="T118" s="1280"/>
      <c r="U118" s="1280"/>
      <c r="V118" s="1280"/>
      <c r="W118" s="1280"/>
      <c r="X118" s="1280"/>
      <c r="Y118" s="1280"/>
      <c r="Z118" s="1280"/>
      <c r="AA118" s="1280"/>
      <c r="AB118" s="1280"/>
      <c r="AC118" s="1281"/>
      <c r="AD118" s="308" t="s">
        <v>98</v>
      </c>
      <c r="AE118" s="309" t="s">
        <v>98</v>
      </c>
      <c r="AF118" s="310" t="s">
        <v>98</v>
      </c>
      <c r="AG118" s="311" t="s">
        <v>98</v>
      </c>
      <c r="AH118" s="315" t="s">
        <v>98</v>
      </c>
      <c r="AI118" s="313" t="s">
        <v>98</v>
      </c>
      <c r="AJ118" s="312" t="s">
        <v>98</v>
      </c>
      <c r="AK118" s="316" t="s">
        <v>104</v>
      </c>
      <c r="AL118" s="1084">
        <f t="shared" si="6"/>
        <v>93</v>
      </c>
      <c r="AM118" s="1085"/>
      <c r="AN118" s="1086"/>
      <c r="AO118" s="1084">
        <v>31</v>
      </c>
      <c r="AP118" s="1085"/>
      <c r="AQ118" s="1086"/>
      <c r="AR118" s="1087">
        <f t="shared" si="7"/>
        <v>62</v>
      </c>
      <c r="AS118" s="1088"/>
      <c r="AT118" s="1089"/>
      <c r="AU118" s="1090">
        <v>46</v>
      </c>
      <c r="AV118" s="1091"/>
      <c r="AW118" s="1092"/>
      <c r="AX118" s="1094">
        <v>16</v>
      </c>
      <c r="AY118" s="1094"/>
      <c r="AZ118" s="1095"/>
      <c r="BA118" s="945"/>
      <c r="BB118" s="945"/>
      <c r="BC118" s="960"/>
      <c r="BD118" s="944"/>
      <c r="BE118" s="945"/>
      <c r="BF118" s="946"/>
      <c r="BG118" s="956"/>
      <c r="BH118" s="945"/>
      <c r="BI118" s="960"/>
      <c r="BJ118" s="944"/>
      <c r="BK118" s="945"/>
      <c r="BL118" s="946"/>
      <c r="BM118" s="945"/>
      <c r="BN118" s="945"/>
      <c r="BO118" s="960"/>
      <c r="BP118" s="944"/>
      <c r="BQ118" s="945"/>
      <c r="BR118" s="946"/>
      <c r="BS118" s="945"/>
      <c r="BT118" s="945"/>
      <c r="BU118" s="960"/>
      <c r="BV118" s="944">
        <v>26</v>
      </c>
      <c r="BW118" s="945"/>
      <c r="BX118" s="946"/>
      <c r="BY118" s="945">
        <v>36</v>
      </c>
      <c r="BZ118" s="945"/>
      <c r="CA118" s="960"/>
      <c r="CB118" s="225"/>
      <c r="CC118" s="225"/>
      <c r="CD118" s="211"/>
      <c r="CE118" s="211"/>
      <c r="CF118" s="211"/>
      <c r="CG118" s="277"/>
    </row>
    <row r="119" spans="3:85" ht="18" customHeight="1">
      <c r="C119" s="275"/>
      <c r="D119" s="292" t="s">
        <v>168</v>
      </c>
      <c r="E119" s="1279" t="s">
        <v>169</v>
      </c>
      <c r="F119" s="1280"/>
      <c r="G119" s="1280"/>
      <c r="H119" s="1280"/>
      <c r="I119" s="1280"/>
      <c r="J119" s="1280"/>
      <c r="K119" s="1280"/>
      <c r="L119" s="1280"/>
      <c r="M119" s="1280"/>
      <c r="N119" s="1280"/>
      <c r="O119" s="1280"/>
      <c r="P119" s="1280"/>
      <c r="Q119" s="1280"/>
      <c r="R119" s="1280"/>
      <c r="S119" s="1280"/>
      <c r="T119" s="1280"/>
      <c r="U119" s="1280"/>
      <c r="V119" s="1280"/>
      <c r="W119" s="1280"/>
      <c r="X119" s="1280"/>
      <c r="Y119" s="1280"/>
      <c r="Z119" s="1280"/>
      <c r="AA119" s="1280"/>
      <c r="AB119" s="1280"/>
      <c r="AC119" s="1281"/>
      <c r="AD119" s="308" t="s">
        <v>98</v>
      </c>
      <c r="AE119" s="309" t="s">
        <v>98</v>
      </c>
      <c r="AF119" s="310" t="s">
        <v>98</v>
      </c>
      <c r="AG119" s="311" t="s">
        <v>98</v>
      </c>
      <c r="AH119" s="315" t="s">
        <v>98</v>
      </c>
      <c r="AI119" s="311" t="s">
        <v>104</v>
      </c>
      <c r="AJ119" s="312" t="s">
        <v>98</v>
      </c>
      <c r="AK119" s="311" t="s">
        <v>98</v>
      </c>
      <c r="AL119" s="1084">
        <f t="shared" si="6"/>
        <v>66</v>
      </c>
      <c r="AM119" s="1085"/>
      <c r="AN119" s="1086"/>
      <c r="AO119" s="1084">
        <v>22</v>
      </c>
      <c r="AP119" s="1085"/>
      <c r="AQ119" s="1086"/>
      <c r="AR119" s="1087">
        <f t="shared" si="7"/>
        <v>44</v>
      </c>
      <c r="AS119" s="1088"/>
      <c r="AT119" s="1089"/>
      <c r="AU119" s="1090">
        <f t="shared" ref="AU119:AU123" si="9">AR119-AX119</f>
        <v>30</v>
      </c>
      <c r="AV119" s="1091"/>
      <c r="AW119" s="1092"/>
      <c r="AX119" s="1094">
        <v>14</v>
      </c>
      <c r="AY119" s="1094"/>
      <c r="AZ119" s="1095"/>
      <c r="BA119" s="945"/>
      <c r="BB119" s="945"/>
      <c r="BC119" s="945"/>
      <c r="BD119" s="944"/>
      <c r="BE119" s="945"/>
      <c r="BF119" s="946"/>
      <c r="BG119" s="956"/>
      <c r="BH119" s="945"/>
      <c r="BI119" s="960"/>
      <c r="BJ119" s="944"/>
      <c r="BK119" s="945"/>
      <c r="BL119" s="946"/>
      <c r="BM119" s="945"/>
      <c r="BN119" s="945"/>
      <c r="BO119" s="945"/>
      <c r="BP119" s="944"/>
      <c r="BQ119" s="945"/>
      <c r="BR119" s="946"/>
      <c r="BS119" s="945">
        <v>44</v>
      </c>
      <c r="BT119" s="945"/>
      <c r="BU119" s="960"/>
      <c r="BV119" s="944"/>
      <c r="BW119" s="945"/>
      <c r="BX119" s="946"/>
      <c r="BY119" s="1287"/>
      <c r="BZ119" s="1287"/>
      <c r="CA119" s="1288"/>
      <c r="CB119" s="225"/>
      <c r="CC119" s="225"/>
      <c r="CD119" s="211"/>
      <c r="CE119" s="211"/>
      <c r="CF119" s="211"/>
      <c r="CG119" s="277"/>
    </row>
    <row r="120" spans="3:85" ht="18" customHeight="1">
      <c r="C120" s="275"/>
      <c r="D120" s="292" t="s">
        <v>170</v>
      </c>
      <c r="E120" s="1282" t="s">
        <v>171</v>
      </c>
      <c r="F120" s="1283"/>
      <c r="G120" s="1283"/>
      <c r="H120" s="1283"/>
      <c r="I120" s="1283"/>
      <c r="J120" s="1283"/>
      <c r="K120" s="1283"/>
      <c r="L120" s="1283"/>
      <c r="M120" s="1283"/>
      <c r="N120" s="1283"/>
      <c r="O120" s="1283"/>
      <c r="P120" s="1283"/>
      <c r="Q120" s="1283"/>
      <c r="R120" s="1283"/>
      <c r="S120" s="1283"/>
      <c r="T120" s="1283"/>
      <c r="U120" s="1283"/>
      <c r="V120" s="1283"/>
      <c r="W120" s="1283"/>
      <c r="X120" s="1283"/>
      <c r="Y120" s="1283"/>
      <c r="Z120" s="1283"/>
      <c r="AA120" s="1283"/>
      <c r="AB120" s="1283"/>
      <c r="AC120" s="1284"/>
      <c r="AD120" s="308" t="s">
        <v>98</v>
      </c>
      <c r="AE120" s="309" t="s">
        <v>98</v>
      </c>
      <c r="AF120" s="310" t="s">
        <v>98</v>
      </c>
      <c r="AG120" s="311" t="s">
        <v>98</v>
      </c>
      <c r="AH120" s="315" t="s">
        <v>98</v>
      </c>
      <c r="AI120" s="316" t="s">
        <v>104</v>
      </c>
      <c r="AJ120" s="312" t="s">
        <v>98</v>
      </c>
      <c r="AK120" s="311" t="s">
        <v>98</v>
      </c>
      <c r="AL120" s="1084">
        <f t="shared" si="6"/>
        <v>120</v>
      </c>
      <c r="AM120" s="1085"/>
      <c r="AN120" s="1086"/>
      <c r="AO120" s="1084">
        <v>40</v>
      </c>
      <c r="AP120" s="1085"/>
      <c r="AQ120" s="1086"/>
      <c r="AR120" s="1087">
        <f t="shared" si="7"/>
        <v>80</v>
      </c>
      <c r="AS120" s="1088"/>
      <c r="AT120" s="1089"/>
      <c r="AU120" s="1090">
        <v>30</v>
      </c>
      <c r="AV120" s="1091"/>
      <c r="AW120" s="1092"/>
      <c r="AX120" s="1285">
        <v>50</v>
      </c>
      <c r="AY120" s="1285"/>
      <c r="AZ120" s="1286"/>
      <c r="BA120" s="950"/>
      <c r="BB120" s="950"/>
      <c r="BC120" s="950"/>
      <c r="BD120" s="961"/>
      <c r="BE120" s="950"/>
      <c r="BF120" s="951"/>
      <c r="BG120" s="952"/>
      <c r="BH120" s="950"/>
      <c r="BI120" s="953"/>
      <c r="BJ120" s="961"/>
      <c r="BK120" s="950"/>
      <c r="BL120" s="951"/>
      <c r="BM120" s="950"/>
      <c r="BN120" s="950"/>
      <c r="BO120" s="950"/>
      <c r="BP120" s="961"/>
      <c r="BQ120" s="950"/>
      <c r="BR120" s="951"/>
      <c r="BS120" s="950">
        <v>80</v>
      </c>
      <c r="BT120" s="950"/>
      <c r="BU120" s="953"/>
      <c r="BV120" s="961"/>
      <c r="BW120" s="950"/>
      <c r="BX120" s="951"/>
      <c r="BY120" s="1277"/>
      <c r="BZ120" s="1277"/>
      <c r="CA120" s="1278"/>
      <c r="CB120" s="225"/>
      <c r="CC120" s="225"/>
      <c r="CD120" s="211"/>
      <c r="CE120" s="211"/>
      <c r="CF120" s="211"/>
      <c r="CG120" s="277"/>
    </row>
    <row r="121" spans="3:85" ht="25.5" customHeight="1">
      <c r="C121" s="275"/>
      <c r="D121" s="292" t="s">
        <v>314</v>
      </c>
      <c r="E121" s="1279" t="s">
        <v>141</v>
      </c>
      <c r="F121" s="1280"/>
      <c r="G121" s="1280"/>
      <c r="H121" s="1280"/>
      <c r="I121" s="1280"/>
      <c r="J121" s="1280"/>
      <c r="K121" s="1280"/>
      <c r="L121" s="1280"/>
      <c r="M121" s="1280"/>
      <c r="N121" s="1280"/>
      <c r="O121" s="1280"/>
      <c r="P121" s="1280"/>
      <c r="Q121" s="1280"/>
      <c r="R121" s="1280"/>
      <c r="S121" s="1280"/>
      <c r="T121" s="1280"/>
      <c r="U121" s="1280"/>
      <c r="V121" s="1280"/>
      <c r="W121" s="1280"/>
      <c r="X121" s="1280"/>
      <c r="Y121" s="1280"/>
      <c r="Z121" s="1280"/>
      <c r="AA121" s="1280"/>
      <c r="AB121" s="1280"/>
      <c r="AC121" s="1281"/>
      <c r="AD121" s="308" t="s">
        <v>98</v>
      </c>
      <c r="AE121" s="309" t="s">
        <v>98</v>
      </c>
      <c r="AF121" s="301" t="s">
        <v>98</v>
      </c>
      <c r="AG121" s="317" t="s">
        <v>98</v>
      </c>
      <c r="AH121" s="297" t="s">
        <v>98</v>
      </c>
      <c r="AI121" s="318" t="s">
        <v>98</v>
      </c>
      <c r="AJ121" s="297" t="s">
        <v>98</v>
      </c>
      <c r="AK121" s="319" t="s">
        <v>104</v>
      </c>
      <c r="AL121" s="1084">
        <f t="shared" si="6"/>
        <v>93</v>
      </c>
      <c r="AM121" s="1085"/>
      <c r="AN121" s="1086"/>
      <c r="AO121" s="1084">
        <v>31</v>
      </c>
      <c r="AP121" s="1085"/>
      <c r="AQ121" s="1086"/>
      <c r="AR121" s="1087">
        <f t="shared" si="7"/>
        <v>62</v>
      </c>
      <c r="AS121" s="1088"/>
      <c r="AT121" s="1089"/>
      <c r="AU121" s="1090">
        <f t="shared" si="9"/>
        <v>54</v>
      </c>
      <c r="AV121" s="1091"/>
      <c r="AW121" s="1092"/>
      <c r="AX121" s="1094">
        <v>8</v>
      </c>
      <c r="AY121" s="1094"/>
      <c r="AZ121" s="1095"/>
      <c r="BA121" s="945"/>
      <c r="BB121" s="945"/>
      <c r="BC121" s="960"/>
      <c r="BD121" s="944"/>
      <c r="BE121" s="945"/>
      <c r="BF121" s="946"/>
      <c r="BG121" s="956"/>
      <c r="BH121" s="945"/>
      <c r="BI121" s="960"/>
      <c r="BJ121" s="944"/>
      <c r="BK121" s="945"/>
      <c r="BL121" s="946"/>
      <c r="BM121" s="945"/>
      <c r="BN121" s="945"/>
      <c r="BO121" s="960"/>
      <c r="BP121" s="944"/>
      <c r="BQ121" s="945"/>
      <c r="BR121" s="946"/>
      <c r="BS121" s="945"/>
      <c r="BT121" s="945"/>
      <c r="BU121" s="960"/>
      <c r="BV121" s="944">
        <v>26</v>
      </c>
      <c r="BW121" s="945"/>
      <c r="BX121" s="946"/>
      <c r="BY121" s="945">
        <v>36</v>
      </c>
      <c r="BZ121" s="945"/>
      <c r="CA121" s="960"/>
      <c r="CB121" s="225"/>
      <c r="CC121" s="225"/>
      <c r="CD121" s="211"/>
      <c r="CE121" s="211"/>
      <c r="CF121" s="211"/>
      <c r="CG121" s="277"/>
    </row>
    <row r="122" spans="3:85" ht="18">
      <c r="C122" s="275"/>
      <c r="D122" s="292" t="s">
        <v>329</v>
      </c>
      <c r="E122" s="1271" t="s">
        <v>178</v>
      </c>
      <c r="F122" s="1272"/>
      <c r="G122" s="1272"/>
      <c r="H122" s="1272"/>
      <c r="I122" s="1272"/>
      <c r="J122" s="1272"/>
      <c r="K122" s="1272"/>
      <c r="L122" s="1272"/>
      <c r="M122" s="1272"/>
      <c r="N122" s="1272"/>
      <c r="O122" s="1272"/>
      <c r="P122" s="1272"/>
      <c r="Q122" s="1272"/>
      <c r="R122" s="1272"/>
      <c r="S122" s="1272"/>
      <c r="T122" s="1272"/>
      <c r="U122" s="1272"/>
      <c r="V122" s="1272"/>
      <c r="W122" s="1272"/>
      <c r="X122" s="1272"/>
      <c r="Y122" s="1272"/>
      <c r="Z122" s="1272"/>
      <c r="AA122" s="1272"/>
      <c r="AB122" s="1272"/>
      <c r="AC122" s="1273"/>
      <c r="AD122" s="320" t="s">
        <v>98</v>
      </c>
      <c r="AE122" s="321" t="s">
        <v>98</v>
      </c>
      <c r="AF122" s="322" t="s">
        <v>98</v>
      </c>
      <c r="AG122" s="323" t="s">
        <v>98</v>
      </c>
      <c r="AH122" s="324" t="s">
        <v>98</v>
      </c>
      <c r="AI122" s="321" t="s">
        <v>98</v>
      </c>
      <c r="AJ122" s="325" t="s">
        <v>98</v>
      </c>
      <c r="AK122" s="309" t="s">
        <v>104</v>
      </c>
      <c r="AL122" s="1084">
        <f t="shared" si="6"/>
        <v>66</v>
      </c>
      <c r="AM122" s="1085"/>
      <c r="AN122" s="1086"/>
      <c r="AO122" s="1084">
        <v>22</v>
      </c>
      <c r="AP122" s="1085"/>
      <c r="AQ122" s="1086"/>
      <c r="AR122" s="1087">
        <f t="shared" si="7"/>
        <v>44</v>
      </c>
      <c r="AS122" s="1088"/>
      <c r="AT122" s="1089"/>
      <c r="AU122" s="1090">
        <f t="shared" si="9"/>
        <v>34</v>
      </c>
      <c r="AV122" s="1091"/>
      <c r="AW122" s="1092"/>
      <c r="AX122" s="1274">
        <v>10</v>
      </c>
      <c r="AY122" s="1275"/>
      <c r="AZ122" s="1276"/>
      <c r="BA122" s="326"/>
      <c r="BB122" s="327"/>
      <c r="BC122" s="328"/>
      <c r="BD122" s="944"/>
      <c r="BE122" s="945"/>
      <c r="BF122" s="945"/>
      <c r="BG122" s="956"/>
      <c r="BH122" s="945"/>
      <c r="BI122" s="960"/>
      <c r="BJ122" s="945"/>
      <c r="BK122" s="945"/>
      <c r="BL122" s="945"/>
      <c r="BM122" s="956"/>
      <c r="BN122" s="945"/>
      <c r="BO122" s="960"/>
      <c r="BP122" s="945"/>
      <c r="BQ122" s="945"/>
      <c r="BR122" s="945"/>
      <c r="BS122" s="956"/>
      <c r="BT122" s="945"/>
      <c r="BU122" s="960"/>
      <c r="BV122" s="945">
        <v>26</v>
      </c>
      <c r="BW122" s="945"/>
      <c r="BX122" s="945"/>
      <c r="BY122" s="956">
        <v>18</v>
      </c>
      <c r="BZ122" s="945"/>
      <c r="CA122" s="960"/>
      <c r="CB122" s="225"/>
      <c r="CC122" s="329"/>
      <c r="CD122" s="211"/>
      <c r="CE122" s="211"/>
      <c r="CF122" s="211"/>
      <c r="CG122" s="277"/>
    </row>
    <row r="123" spans="3:85" ht="19.5" customHeight="1">
      <c r="C123" s="275"/>
      <c r="D123" s="292" t="s">
        <v>330</v>
      </c>
      <c r="E123" s="1271" t="s">
        <v>208</v>
      </c>
      <c r="F123" s="1272"/>
      <c r="G123" s="1272"/>
      <c r="H123" s="1272"/>
      <c r="I123" s="1272"/>
      <c r="J123" s="1272"/>
      <c r="K123" s="1272"/>
      <c r="L123" s="1272"/>
      <c r="M123" s="1272"/>
      <c r="N123" s="1272"/>
      <c r="O123" s="1272"/>
      <c r="P123" s="1272"/>
      <c r="Q123" s="1272"/>
      <c r="R123" s="1272"/>
      <c r="S123" s="1272"/>
      <c r="T123" s="1272"/>
      <c r="U123" s="1272"/>
      <c r="V123" s="1272"/>
      <c r="W123" s="1272"/>
      <c r="X123" s="1272"/>
      <c r="Y123" s="1272"/>
      <c r="Z123" s="1272"/>
      <c r="AA123" s="1272"/>
      <c r="AB123" s="1272"/>
      <c r="AC123" s="1273"/>
      <c r="AD123" s="320" t="s">
        <v>98</v>
      </c>
      <c r="AE123" s="321" t="s">
        <v>98</v>
      </c>
      <c r="AF123" s="322" t="s">
        <v>98</v>
      </c>
      <c r="AG123" s="323" t="s">
        <v>98</v>
      </c>
      <c r="AH123" s="324" t="s">
        <v>98</v>
      </c>
      <c r="AI123" s="321" t="s">
        <v>98</v>
      </c>
      <c r="AJ123" s="330" t="s">
        <v>98</v>
      </c>
      <c r="AK123" s="309" t="s">
        <v>104</v>
      </c>
      <c r="AL123" s="1084">
        <f t="shared" si="6"/>
        <v>66</v>
      </c>
      <c r="AM123" s="1085"/>
      <c r="AN123" s="1086"/>
      <c r="AO123" s="1084">
        <v>22</v>
      </c>
      <c r="AP123" s="1085"/>
      <c r="AQ123" s="1086"/>
      <c r="AR123" s="1087">
        <f t="shared" si="7"/>
        <v>44</v>
      </c>
      <c r="AS123" s="1088"/>
      <c r="AT123" s="1089"/>
      <c r="AU123" s="1090">
        <f t="shared" si="9"/>
        <v>38</v>
      </c>
      <c r="AV123" s="1091"/>
      <c r="AW123" s="1092"/>
      <c r="AX123" s="1274">
        <v>6</v>
      </c>
      <c r="AY123" s="1275"/>
      <c r="AZ123" s="1276"/>
      <c r="BA123" s="331"/>
      <c r="BB123" s="332"/>
      <c r="BC123" s="333"/>
      <c r="BD123" s="944"/>
      <c r="BE123" s="945"/>
      <c r="BF123" s="945"/>
      <c r="BG123" s="956"/>
      <c r="BH123" s="945"/>
      <c r="BI123" s="960"/>
      <c r="BJ123" s="945"/>
      <c r="BK123" s="945"/>
      <c r="BL123" s="945"/>
      <c r="BM123" s="956"/>
      <c r="BN123" s="945"/>
      <c r="BO123" s="960"/>
      <c r="BP123" s="945"/>
      <c r="BQ123" s="945"/>
      <c r="BR123" s="945"/>
      <c r="BS123" s="956"/>
      <c r="BT123" s="945"/>
      <c r="BU123" s="960"/>
      <c r="BV123" s="945">
        <v>26</v>
      </c>
      <c r="BW123" s="945"/>
      <c r="BX123" s="945"/>
      <c r="BY123" s="956">
        <v>18</v>
      </c>
      <c r="BZ123" s="945"/>
      <c r="CA123" s="960"/>
      <c r="CB123" s="225"/>
      <c r="CC123" s="329"/>
      <c r="CD123" s="211"/>
      <c r="CE123" s="211"/>
      <c r="CF123" s="211"/>
      <c r="CG123" s="277"/>
    </row>
    <row r="124" spans="3:85" s="335" customFormat="1" ht="27" customHeight="1" thickBot="1">
      <c r="C124" s="631"/>
      <c r="D124" s="632" t="s">
        <v>172</v>
      </c>
      <c r="E124" s="1266" t="s">
        <v>173</v>
      </c>
      <c r="F124" s="1267"/>
      <c r="G124" s="1267"/>
      <c r="H124" s="1267"/>
      <c r="I124" s="1267"/>
      <c r="J124" s="1267"/>
      <c r="K124" s="1267"/>
      <c r="L124" s="1267"/>
      <c r="M124" s="1267"/>
      <c r="N124" s="1267"/>
      <c r="O124" s="1267"/>
      <c r="P124" s="1267"/>
      <c r="Q124" s="1267"/>
      <c r="R124" s="1267"/>
      <c r="S124" s="1267"/>
      <c r="T124" s="1267"/>
      <c r="U124" s="1267"/>
      <c r="V124" s="1267"/>
      <c r="W124" s="1267"/>
      <c r="X124" s="1267"/>
      <c r="Y124" s="1267"/>
      <c r="Z124" s="1267"/>
      <c r="AA124" s="1267"/>
      <c r="AB124" s="1267"/>
      <c r="AC124" s="1268"/>
      <c r="AD124" s="633"/>
      <c r="AE124" s="634"/>
      <c r="AF124" s="634"/>
      <c r="AG124" s="634"/>
      <c r="AH124" s="634"/>
      <c r="AI124" s="634"/>
      <c r="AJ124" s="634"/>
      <c r="AK124" s="635"/>
      <c r="AL124" s="1269">
        <f>AL126+AL135+AL148+AL149+AL153</f>
        <v>2511</v>
      </c>
      <c r="AM124" s="1256"/>
      <c r="AN124" s="1257"/>
      <c r="AO124" s="1269">
        <f>AO126+AO135+AO148+AO149+AO153</f>
        <v>837</v>
      </c>
      <c r="AP124" s="1256"/>
      <c r="AQ124" s="1257"/>
      <c r="AR124" s="1269">
        <f>AR126+AR135+AR148+AR149+AR153</f>
        <v>1674</v>
      </c>
      <c r="AS124" s="1256"/>
      <c r="AT124" s="1257"/>
      <c r="AU124" s="1263">
        <f>AU126+AU135+AU148+AU149+AU153</f>
        <v>724</v>
      </c>
      <c r="AV124" s="1264"/>
      <c r="AW124" s="1265"/>
      <c r="AX124" s="1264">
        <f>AX126+AX135+AX148+AX149+AX153</f>
        <v>950</v>
      </c>
      <c r="AY124" s="1264"/>
      <c r="AZ124" s="1265"/>
      <c r="BA124" s="1256"/>
      <c r="BB124" s="1256"/>
      <c r="BC124" s="1257"/>
      <c r="BD124" s="1269">
        <f>BD126+BD135+BD148+BD149+BD153</f>
        <v>0</v>
      </c>
      <c r="BE124" s="1256"/>
      <c r="BF124" s="1270"/>
      <c r="BG124" s="1256">
        <f>BG126+BG135+BG148+BG149+BG153</f>
        <v>0</v>
      </c>
      <c r="BH124" s="1256"/>
      <c r="BI124" s="1257"/>
      <c r="BJ124" s="1263">
        <f>BJ126+BJ135+BJ148+BJ149+BJ153</f>
        <v>306</v>
      </c>
      <c r="BK124" s="1264"/>
      <c r="BL124" s="1265"/>
      <c r="BM124" s="1256">
        <f>BM126+BM135+BM148+BM149+BM153</f>
        <v>336</v>
      </c>
      <c r="BN124" s="1256"/>
      <c r="BO124" s="1257"/>
      <c r="BP124" s="1263">
        <f>BP126+BP135+BP148+BP149+BP153</f>
        <v>364</v>
      </c>
      <c r="BQ124" s="1264"/>
      <c r="BR124" s="1265"/>
      <c r="BS124" s="1256">
        <f>BS126+BS135+BS148+BS149+BS153</f>
        <v>308</v>
      </c>
      <c r="BT124" s="1256"/>
      <c r="BU124" s="1257"/>
      <c r="BV124" s="1263">
        <f>BV126+BV135+BV148+BV149+BV153</f>
        <v>234</v>
      </c>
      <c r="BW124" s="1264"/>
      <c r="BX124" s="1265"/>
      <c r="BY124" s="1256">
        <f>BY126+BY135+BY148+BY149+BY153</f>
        <v>126</v>
      </c>
      <c r="BZ124" s="1256"/>
      <c r="CA124" s="1257"/>
      <c r="CB124" s="290"/>
      <c r="CC124" s="291"/>
      <c r="CD124" s="243"/>
      <c r="CE124" s="243"/>
      <c r="CF124" s="243"/>
      <c r="CG124" s="334"/>
    </row>
    <row r="125" spans="3:85" ht="79.5" customHeight="1" thickTop="1" thickBot="1">
      <c r="C125" s="275"/>
      <c r="D125" s="611" t="s">
        <v>174</v>
      </c>
      <c r="E125" s="1258" t="s">
        <v>353</v>
      </c>
      <c r="F125" s="1253"/>
      <c r="G125" s="1253"/>
      <c r="H125" s="1253"/>
      <c r="I125" s="1253"/>
      <c r="J125" s="1253"/>
      <c r="K125" s="1253"/>
      <c r="L125" s="1253"/>
      <c r="M125" s="1253"/>
      <c r="N125" s="1253"/>
      <c r="O125" s="1253"/>
      <c r="P125" s="1253"/>
      <c r="Q125" s="1253"/>
      <c r="R125" s="1253"/>
      <c r="S125" s="1253"/>
      <c r="T125" s="1253"/>
      <c r="U125" s="1253"/>
      <c r="V125" s="1253"/>
      <c r="W125" s="1253"/>
      <c r="X125" s="1253"/>
      <c r="Y125" s="1253"/>
      <c r="Z125" s="1253"/>
      <c r="AA125" s="1253"/>
      <c r="AB125" s="1253"/>
      <c r="AC125" s="1253"/>
      <c r="AD125" s="612" t="s">
        <v>98</v>
      </c>
      <c r="AE125" s="613" t="s">
        <v>98</v>
      </c>
      <c r="AF125" s="614" t="s">
        <v>98</v>
      </c>
      <c r="AG125" s="615" t="s">
        <v>98</v>
      </c>
      <c r="AH125" s="616" t="s">
        <v>98</v>
      </c>
      <c r="AI125" s="613" t="s">
        <v>98</v>
      </c>
      <c r="AJ125" s="614" t="s">
        <v>98</v>
      </c>
      <c r="AK125" s="617" t="s">
        <v>331</v>
      </c>
      <c r="AL125" s="1252">
        <f>AL126</f>
        <v>1221</v>
      </c>
      <c r="AM125" s="1253"/>
      <c r="AN125" s="1255"/>
      <c r="AO125" s="1252">
        <f>AO126+AO133+AO132</f>
        <v>407</v>
      </c>
      <c r="AP125" s="1253"/>
      <c r="AQ125" s="1255"/>
      <c r="AR125" s="1252">
        <f>AR126+AR133+AR132</f>
        <v>814</v>
      </c>
      <c r="AS125" s="1253"/>
      <c r="AT125" s="1255"/>
      <c r="AU125" s="1259">
        <f>AU126+AU133+AU132</f>
        <v>158</v>
      </c>
      <c r="AV125" s="1260"/>
      <c r="AW125" s="1260"/>
      <c r="AX125" s="1261">
        <f>AX126+AX133+AX132</f>
        <v>656</v>
      </c>
      <c r="AY125" s="1260"/>
      <c r="AZ125" s="1260"/>
      <c r="BA125" s="1261">
        <f>BA126+BA133+BA132</f>
        <v>0</v>
      </c>
      <c r="BB125" s="1260"/>
      <c r="BC125" s="1260"/>
      <c r="BD125" s="1259">
        <f>BD126+BD133+BD132</f>
        <v>0</v>
      </c>
      <c r="BE125" s="1260"/>
      <c r="BF125" s="1260"/>
      <c r="BG125" s="1261">
        <f>BG126+BG133+BG132</f>
        <v>0</v>
      </c>
      <c r="BH125" s="1260"/>
      <c r="BI125" s="1262"/>
      <c r="BJ125" s="1252">
        <f>BJ126</f>
        <v>136</v>
      </c>
      <c r="BK125" s="1253"/>
      <c r="BL125" s="1253"/>
      <c r="BM125" s="1254">
        <f>BM126</f>
        <v>168</v>
      </c>
      <c r="BN125" s="1253"/>
      <c r="BO125" s="1255"/>
      <c r="BP125" s="1252">
        <f>BP126</f>
        <v>104</v>
      </c>
      <c r="BQ125" s="1253"/>
      <c r="BR125" s="1253"/>
      <c r="BS125" s="1254">
        <f>BS126</f>
        <v>176</v>
      </c>
      <c r="BT125" s="1253"/>
      <c r="BU125" s="1255"/>
      <c r="BV125" s="1252">
        <f>BV126</f>
        <v>104</v>
      </c>
      <c r="BW125" s="1253"/>
      <c r="BX125" s="1253"/>
      <c r="BY125" s="1254">
        <f>BY126</f>
        <v>126</v>
      </c>
      <c r="BZ125" s="1253"/>
      <c r="CA125" s="1255"/>
      <c r="CB125" s="225"/>
      <c r="CC125" s="225"/>
      <c r="CD125" s="211"/>
      <c r="CE125" s="211"/>
      <c r="CF125" s="211"/>
      <c r="CG125" s="277"/>
    </row>
    <row r="126" spans="3:85" ht="43.5" customHeight="1" thickTop="1">
      <c r="C126" s="275"/>
      <c r="D126" s="642" t="s">
        <v>175</v>
      </c>
      <c r="E126" s="1246" t="s">
        <v>176</v>
      </c>
      <c r="F126" s="1247"/>
      <c r="G126" s="1247"/>
      <c r="H126" s="1247"/>
      <c r="I126" s="1247"/>
      <c r="J126" s="1247"/>
      <c r="K126" s="1247"/>
      <c r="L126" s="1247"/>
      <c r="M126" s="1247"/>
      <c r="N126" s="1247"/>
      <c r="O126" s="1247"/>
      <c r="P126" s="1247"/>
      <c r="Q126" s="1247"/>
      <c r="R126" s="1247"/>
      <c r="S126" s="1247"/>
      <c r="T126" s="1247"/>
      <c r="U126" s="1247"/>
      <c r="V126" s="1247"/>
      <c r="W126" s="1247"/>
      <c r="X126" s="1247"/>
      <c r="Y126" s="1247"/>
      <c r="Z126" s="1247"/>
      <c r="AA126" s="1247"/>
      <c r="AB126" s="1247"/>
      <c r="AC126" s="1248"/>
      <c r="AD126" s="643" t="s">
        <v>98</v>
      </c>
      <c r="AE126" s="644" t="s">
        <v>98</v>
      </c>
      <c r="AF126" s="645" t="s">
        <v>98</v>
      </c>
      <c r="AG126" s="646" t="s">
        <v>104</v>
      </c>
      <c r="AH126" s="647" t="s">
        <v>104</v>
      </c>
      <c r="AI126" s="644" t="s">
        <v>104</v>
      </c>
      <c r="AJ126" s="648" t="s">
        <v>104</v>
      </c>
      <c r="AK126" s="649" t="s">
        <v>48</v>
      </c>
      <c r="AL126" s="1236">
        <f>SUM(AL127:AN131)</f>
        <v>1221</v>
      </c>
      <c r="AM126" s="1234"/>
      <c r="AN126" s="1235"/>
      <c r="AO126" s="1236">
        <f>SUM(AO127:AQ131)</f>
        <v>407</v>
      </c>
      <c r="AP126" s="1234"/>
      <c r="AQ126" s="1235"/>
      <c r="AR126" s="1249">
        <f>SUM(AR127:AT131)</f>
        <v>814</v>
      </c>
      <c r="AS126" s="1250"/>
      <c r="AT126" s="1251"/>
      <c r="AU126" s="1243">
        <f>SUM(AU127:AW131)</f>
        <v>158</v>
      </c>
      <c r="AV126" s="1244"/>
      <c r="AW126" s="1244"/>
      <c r="AX126" s="1244">
        <f>SUM(AX127:AZ131)</f>
        <v>656</v>
      </c>
      <c r="AY126" s="1244"/>
      <c r="AZ126" s="1244"/>
      <c r="BA126" s="1241"/>
      <c r="BB126" s="1241"/>
      <c r="BC126" s="1242"/>
      <c r="BD126" s="1243"/>
      <c r="BE126" s="1244"/>
      <c r="BF126" s="1244"/>
      <c r="BG126" s="1244"/>
      <c r="BH126" s="1244"/>
      <c r="BI126" s="1245"/>
      <c r="BJ126" s="1236">
        <f>SUM(BJ127:BL131)</f>
        <v>136</v>
      </c>
      <c r="BK126" s="1234"/>
      <c r="BL126" s="1237"/>
      <c r="BM126" s="1234">
        <f>SUM(BM127:BO131)</f>
        <v>168</v>
      </c>
      <c r="BN126" s="1234"/>
      <c r="BO126" s="1235"/>
      <c r="BP126" s="1236">
        <f>SUM(BP127:BR131)</f>
        <v>104</v>
      </c>
      <c r="BQ126" s="1234"/>
      <c r="BR126" s="1237"/>
      <c r="BS126" s="1234">
        <f>SUM(BS127:BU131)</f>
        <v>176</v>
      </c>
      <c r="BT126" s="1234"/>
      <c r="BU126" s="1235"/>
      <c r="BV126" s="1236">
        <f>SUM(BV127:BX131)</f>
        <v>104</v>
      </c>
      <c r="BW126" s="1234"/>
      <c r="BX126" s="1237"/>
      <c r="BY126" s="1234">
        <f>SUM(BY127:CA131)</f>
        <v>126</v>
      </c>
      <c r="BZ126" s="1234"/>
      <c r="CA126" s="1235"/>
      <c r="CB126" s="225"/>
      <c r="CC126" s="329"/>
      <c r="CD126" s="211"/>
      <c r="CE126" s="211"/>
      <c r="CF126" s="211"/>
      <c r="CG126" s="277"/>
    </row>
    <row r="127" spans="3:85" ht="25.5" customHeight="1">
      <c r="C127" s="275"/>
      <c r="D127" s="650"/>
      <c r="E127" s="1238" t="s">
        <v>456</v>
      </c>
      <c r="F127" s="1239"/>
      <c r="G127" s="1239"/>
      <c r="H127" s="1239"/>
      <c r="I127" s="1239"/>
      <c r="J127" s="1239"/>
      <c r="K127" s="1239"/>
      <c r="L127" s="1239"/>
      <c r="M127" s="1239"/>
      <c r="N127" s="1239"/>
      <c r="O127" s="1239"/>
      <c r="P127" s="1239"/>
      <c r="Q127" s="1239"/>
      <c r="R127" s="1239"/>
      <c r="S127" s="1239"/>
      <c r="T127" s="1239"/>
      <c r="U127" s="1239"/>
      <c r="V127" s="1239"/>
      <c r="W127" s="1239"/>
      <c r="X127" s="1239"/>
      <c r="Y127" s="1239"/>
      <c r="Z127" s="1239"/>
      <c r="AA127" s="1239"/>
      <c r="AB127" s="1239"/>
      <c r="AC127" s="1240"/>
      <c r="AD127" s="308"/>
      <c r="AE127" s="309"/>
      <c r="AF127" s="636"/>
      <c r="AG127" s="639"/>
      <c r="AH127" s="336"/>
      <c r="AI127" s="309"/>
      <c r="AJ127" s="651"/>
      <c r="AK127" s="652"/>
      <c r="AL127" s="1084">
        <f t="shared" ref="AL127:AL131" si="10">AR127+AO127</f>
        <v>114</v>
      </c>
      <c r="AM127" s="1085"/>
      <c r="AN127" s="1086"/>
      <c r="AO127" s="1084">
        <v>38</v>
      </c>
      <c r="AP127" s="1085"/>
      <c r="AQ127" s="1086"/>
      <c r="AR127" s="1166">
        <f t="shared" ref="AR127:AR131" si="11">SUM(BD127:CA127)</f>
        <v>76</v>
      </c>
      <c r="AS127" s="1167"/>
      <c r="AT127" s="1168"/>
      <c r="AU127" s="1215">
        <f>AR127-AX127</f>
        <v>50</v>
      </c>
      <c r="AV127" s="1216"/>
      <c r="AW127" s="1216"/>
      <c r="AX127" s="1216">
        <v>26</v>
      </c>
      <c r="AY127" s="1216"/>
      <c r="AZ127" s="1216"/>
      <c r="BA127" s="1220"/>
      <c r="BB127" s="1220"/>
      <c r="BC127" s="1221"/>
      <c r="BD127" s="1231"/>
      <c r="BE127" s="1232"/>
      <c r="BF127" s="1232"/>
      <c r="BG127" s="1232"/>
      <c r="BH127" s="1232"/>
      <c r="BI127" s="1233"/>
      <c r="BJ127" s="1085">
        <v>34</v>
      </c>
      <c r="BK127" s="1085"/>
      <c r="BL127" s="1085"/>
      <c r="BM127" s="1162">
        <v>42</v>
      </c>
      <c r="BN127" s="1085"/>
      <c r="BO127" s="1086"/>
      <c r="BP127" s="1085"/>
      <c r="BQ127" s="1085"/>
      <c r="BR127" s="1085"/>
      <c r="BS127" s="1162"/>
      <c r="BT127" s="1085"/>
      <c r="BU127" s="1086"/>
      <c r="BV127" s="1085"/>
      <c r="BW127" s="1085"/>
      <c r="BX127" s="1085"/>
      <c r="BY127" s="1162"/>
      <c r="BZ127" s="1085"/>
      <c r="CA127" s="1086"/>
      <c r="CB127" s="225"/>
      <c r="CC127" s="329"/>
      <c r="CD127" s="211"/>
      <c r="CE127" s="211"/>
      <c r="CF127" s="211"/>
      <c r="CG127" s="277"/>
    </row>
    <row r="128" spans="3:85" ht="18" customHeight="1">
      <c r="C128" s="275"/>
      <c r="D128" s="650"/>
      <c r="E128" s="1228" t="s">
        <v>333</v>
      </c>
      <c r="F128" s="1229"/>
      <c r="G128" s="1229"/>
      <c r="H128" s="1229"/>
      <c r="I128" s="1229"/>
      <c r="J128" s="1229"/>
      <c r="K128" s="1229"/>
      <c r="L128" s="1229"/>
      <c r="M128" s="1229"/>
      <c r="N128" s="1229"/>
      <c r="O128" s="1229"/>
      <c r="P128" s="1229"/>
      <c r="Q128" s="1229"/>
      <c r="R128" s="1229"/>
      <c r="S128" s="1229"/>
      <c r="T128" s="1229"/>
      <c r="U128" s="1229"/>
      <c r="V128" s="1229"/>
      <c r="W128" s="1229"/>
      <c r="X128" s="1229"/>
      <c r="Y128" s="1229"/>
      <c r="Z128" s="1229"/>
      <c r="AA128" s="1229"/>
      <c r="AB128" s="1229"/>
      <c r="AC128" s="1230"/>
      <c r="AD128" s="308"/>
      <c r="AE128" s="309"/>
      <c r="AF128" s="636"/>
      <c r="AG128" s="653"/>
      <c r="AH128" s="336"/>
      <c r="AI128" s="309"/>
      <c r="AJ128" s="651"/>
      <c r="AK128" s="324"/>
      <c r="AL128" s="1084">
        <f t="shared" si="10"/>
        <v>66</v>
      </c>
      <c r="AM128" s="1085"/>
      <c r="AN128" s="1086"/>
      <c r="AO128" s="1084">
        <v>22</v>
      </c>
      <c r="AP128" s="1085"/>
      <c r="AQ128" s="1086"/>
      <c r="AR128" s="1166">
        <f t="shared" si="11"/>
        <v>44</v>
      </c>
      <c r="AS128" s="1167"/>
      <c r="AT128" s="1168"/>
      <c r="AU128" s="1215">
        <f>AR128-AX128</f>
        <v>34</v>
      </c>
      <c r="AV128" s="1216"/>
      <c r="AW128" s="1216"/>
      <c r="AX128" s="1227">
        <v>10</v>
      </c>
      <c r="AY128" s="1227"/>
      <c r="AZ128" s="1227"/>
      <c r="BA128" s="1220"/>
      <c r="BB128" s="1220"/>
      <c r="BC128" s="1221"/>
      <c r="BD128" s="1222"/>
      <c r="BE128" s="1223"/>
      <c r="BF128" s="1223"/>
      <c r="BG128" s="1223"/>
      <c r="BH128" s="1223"/>
      <c r="BI128" s="1224"/>
      <c r="BJ128" s="945"/>
      <c r="BK128" s="945"/>
      <c r="BL128" s="945"/>
      <c r="BM128" s="956"/>
      <c r="BN128" s="945"/>
      <c r="BO128" s="960"/>
      <c r="BP128" s="945"/>
      <c r="BQ128" s="945"/>
      <c r="BR128" s="945"/>
      <c r="BS128" s="956"/>
      <c r="BT128" s="945"/>
      <c r="BU128" s="960"/>
      <c r="BV128" s="945">
        <v>26</v>
      </c>
      <c r="BW128" s="945"/>
      <c r="BX128" s="945"/>
      <c r="BY128" s="956">
        <v>18</v>
      </c>
      <c r="BZ128" s="945"/>
      <c r="CA128" s="960"/>
      <c r="CB128" s="225"/>
      <c r="CC128" s="329"/>
      <c r="CD128" s="211"/>
      <c r="CE128" s="211"/>
      <c r="CF128" s="211"/>
      <c r="CG128" s="277"/>
    </row>
    <row r="129" spans="3:85" ht="18" customHeight="1">
      <c r="C129" s="275"/>
      <c r="D129" s="650"/>
      <c r="E129" s="1228" t="s">
        <v>332</v>
      </c>
      <c r="F129" s="1229"/>
      <c r="G129" s="1229"/>
      <c r="H129" s="1229"/>
      <c r="I129" s="1229"/>
      <c r="J129" s="1229"/>
      <c r="K129" s="1229"/>
      <c r="L129" s="1229"/>
      <c r="M129" s="1229"/>
      <c r="N129" s="1229"/>
      <c r="O129" s="1229"/>
      <c r="P129" s="1229"/>
      <c r="Q129" s="1229"/>
      <c r="R129" s="1229"/>
      <c r="S129" s="1229"/>
      <c r="T129" s="1229"/>
      <c r="U129" s="1229"/>
      <c r="V129" s="1229"/>
      <c r="W129" s="1229"/>
      <c r="X129" s="1229"/>
      <c r="Y129" s="1229"/>
      <c r="Z129" s="1229"/>
      <c r="AA129" s="1229"/>
      <c r="AB129" s="1229"/>
      <c r="AC129" s="1230"/>
      <c r="AD129" s="308"/>
      <c r="AE129" s="309"/>
      <c r="AF129" s="636"/>
      <c r="AG129" s="639"/>
      <c r="AH129" s="336"/>
      <c r="AI129" s="309"/>
      <c r="AJ129" s="651"/>
      <c r="AK129" s="324"/>
      <c r="AL129" s="1084">
        <f t="shared" si="10"/>
        <v>54</v>
      </c>
      <c r="AM129" s="1085"/>
      <c r="AN129" s="1086"/>
      <c r="AO129" s="1084">
        <v>18</v>
      </c>
      <c r="AP129" s="1085"/>
      <c r="AQ129" s="1086"/>
      <c r="AR129" s="1166">
        <f t="shared" si="11"/>
        <v>36</v>
      </c>
      <c r="AS129" s="1167"/>
      <c r="AT129" s="1168"/>
      <c r="AU129" s="1215">
        <f>AR129-AX129</f>
        <v>28</v>
      </c>
      <c r="AV129" s="1216"/>
      <c r="AW129" s="1216"/>
      <c r="AX129" s="1227">
        <v>8</v>
      </c>
      <c r="AY129" s="1227"/>
      <c r="AZ129" s="1227"/>
      <c r="BA129" s="1220"/>
      <c r="BB129" s="1220"/>
      <c r="BC129" s="1221"/>
      <c r="BD129" s="1222"/>
      <c r="BE129" s="1223"/>
      <c r="BF129" s="1223"/>
      <c r="BG129" s="1223"/>
      <c r="BH129" s="1223"/>
      <c r="BI129" s="1224"/>
      <c r="BJ129" s="945"/>
      <c r="BK129" s="945"/>
      <c r="BL129" s="945"/>
      <c r="BM129" s="956"/>
      <c r="BN129" s="945"/>
      <c r="BO129" s="960"/>
      <c r="BP129" s="945"/>
      <c r="BQ129" s="945"/>
      <c r="BR129" s="945"/>
      <c r="BS129" s="956"/>
      <c r="BT129" s="945"/>
      <c r="BU129" s="960"/>
      <c r="BV129" s="945"/>
      <c r="BW129" s="945"/>
      <c r="BX129" s="945"/>
      <c r="BY129" s="956">
        <v>36</v>
      </c>
      <c r="BZ129" s="945"/>
      <c r="CA129" s="960"/>
      <c r="CB129" s="225"/>
      <c r="CC129" s="329"/>
      <c r="CD129" s="211"/>
      <c r="CE129" s="211"/>
      <c r="CF129" s="211"/>
      <c r="CG129" s="277"/>
    </row>
    <row r="130" spans="3:85" ht="18.75" customHeight="1">
      <c r="C130" s="275"/>
      <c r="D130" s="650"/>
      <c r="E130" s="1225" t="s">
        <v>177</v>
      </c>
      <c r="F130" s="1226"/>
      <c r="G130" s="1226"/>
      <c r="H130" s="1226"/>
      <c r="I130" s="1226"/>
      <c r="J130" s="1226"/>
      <c r="K130" s="1226"/>
      <c r="L130" s="1226"/>
      <c r="M130" s="1226"/>
      <c r="N130" s="1226"/>
      <c r="O130" s="1226"/>
      <c r="P130" s="1226"/>
      <c r="Q130" s="1226"/>
      <c r="R130" s="1226"/>
      <c r="S130" s="1226"/>
      <c r="T130" s="1226"/>
      <c r="U130" s="1226"/>
      <c r="V130" s="1226"/>
      <c r="W130" s="1226"/>
      <c r="X130" s="1226"/>
      <c r="Y130" s="1226"/>
      <c r="Z130" s="1226"/>
      <c r="AA130" s="1226"/>
      <c r="AB130" s="1226"/>
      <c r="AC130" s="654"/>
      <c r="AD130" s="320"/>
      <c r="AE130" s="655"/>
      <c r="AF130" s="636"/>
      <c r="AG130" s="639"/>
      <c r="AH130" s="336"/>
      <c r="AI130" s="309"/>
      <c r="AJ130" s="651"/>
      <c r="AK130" s="324"/>
      <c r="AL130" s="1084">
        <f t="shared" si="10"/>
        <v>105</v>
      </c>
      <c r="AM130" s="1085"/>
      <c r="AN130" s="1086"/>
      <c r="AO130" s="1084">
        <v>35</v>
      </c>
      <c r="AP130" s="1085"/>
      <c r="AQ130" s="1086"/>
      <c r="AR130" s="1166">
        <f t="shared" si="11"/>
        <v>70</v>
      </c>
      <c r="AS130" s="1167"/>
      <c r="AT130" s="1168"/>
      <c r="AU130" s="1215">
        <f>AR130-AX130</f>
        <v>46</v>
      </c>
      <c r="AV130" s="1216"/>
      <c r="AW130" s="1216"/>
      <c r="AX130" s="1227">
        <v>24</v>
      </c>
      <c r="AY130" s="1227"/>
      <c r="AZ130" s="1227"/>
      <c r="BA130" s="1220"/>
      <c r="BB130" s="1220"/>
      <c r="BC130" s="1221"/>
      <c r="BD130" s="1222"/>
      <c r="BE130" s="1223"/>
      <c r="BF130" s="1223"/>
      <c r="BG130" s="1223"/>
      <c r="BH130" s="1223"/>
      <c r="BI130" s="1224"/>
      <c r="BJ130" s="945"/>
      <c r="BK130" s="945"/>
      <c r="BL130" s="945"/>
      <c r="BM130" s="956"/>
      <c r="BN130" s="945"/>
      <c r="BO130" s="960"/>
      <c r="BP130" s="945">
        <v>26</v>
      </c>
      <c r="BQ130" s="945"/>
      <c r="BR130" s="945"/>
      <c r="BS130" s="956">
        <v>44</v>
      </c>
      <c r="BT130" s="945"/>
      <c r="BU130" s="960"/>
      <c r="BV130" s="945"/>
      <c r="BW130" s="945"/>
      <c r="BX130" s="945"/>
      <c r="BY130" s="956"/>
      <c r="BZ130" s="945"/>
      <c r="CA130" s="960"/>
      <c r="CB130" s="225"/>
      <c r="CC130" s="329"/>
      <c r="CD130" s="211"/>
      <c r="CE130" s="211"/>
      <c r="CF130" s="211"/>
      <c r="CG130" s="277"/>
    </row>
    <row r="131" spans="3:85" ht="25.5" customHeight="1" thickBot="1">
      <c r="C131" s="275"/>
      <c r="D131" s="650"/>
      <c r="E131" s="1212" t="s">
        <v>315</v>
      </c>
      <c r="F131" s="1213"/>
      <c r="G131" s="1213"/>
      <c r="H131" s="1213"/>
      <c r="I131" s="1213"/>
      <c r="J131" s="1213"/>
      <c r="K131" s="1213"/>
      <c r="L131" s="1213"/>
      <c r="M131" s="1213"/>
      <c r="N131" s="1213"/>
      <c r="O131" s="1213"/>
      <c r="P131" s="1213"/>
      <c r="Q131" s="1213"/>
      <c r="R131" s="1213"/>
      <c r="S131" s="1213"/>
      <c r="T131" s="1213"/>
      <c r="U131" s="1213"/>
      <c r="V131" s="1213"/>
      <c r="W131" s="1213"/>
      <c r="X131" s="1213"/>
      <c r="Y131" s="1213"/>
      <c r="Z131" s="1213"/>
      <c r="AA131" s="1213"/>
      <c r="AB131" s="1213"/>
      <c r="AC131" s="1214"/>
      <c r="AD131" s="656"/>
      <c r="AE131" s="657"/>
      <c r="AF131" s="637"/>
      <c r="AG131" s="638"/>
      <c r="AH131" s="658"/>
      <c r="AI131" s="657"/>
      <c r="AJ131" s="659"/>
      <c r="AK131" s="652"/>
      <c r="AL131" s="1084">
        <f t="shared" si="10"/>
        <v>882</v>
      </c>
      <c r="AM131" s="1085"/>
      <c r="AN131" s="1086"/>
      <c r="AO131" s="1084">
        <v>294</v>
      </c>
      <c r="AP131" s="1085"/>
      <c r="AQ131" s="1086"/>
      <c r="AR131" s="1166">
        <f t="shared" si="11"/>
        <v>588</v>
      </c>
      <c r="AS131" s="1167"/>
      <c r="AT131" s="1168"/>
      <c r="AU131" s="1215">
        <f>AR131-AX131</f>
        <v>0</v>
      </c>
      <c r="AV131" s="1216"/>
      <c r="AW131" s="1216"/>
      <c r="AX131" s="1217">
        <v>588</v>
      </c>
      <c r="AY131" s="1217"/>
      <c r="AZ131" s="1217"/>
      <c r="BA131" s="1218"/>
      <c r="BB131" s="1218"/>
      <c r="BC131" s="1219"/>
      <c r="BD131" s="1209"/>
      <c r="BE131" s="1210"/>
      <c r="BF131" s="1210"/>
      <c r="BG131" s="1210"/>
      <c r="BH131" s="1210"/>
      <c r="BI131" s="1211"/>
      <c r="BJ131" s="1196">
        <v>102</v>
      </c>
      <c r="BK131" s="1197"/>
      <c r="BL131" s="1198"/>
      <c r="BM131" s="1199">
        <v>126</v>
      </c>
      <c r="BN131" s="1197"/>
      <c r="BO131" s="1200"/>
      <c r="BP131" s="1196">
        <v>78</v>
      </c>
      <c r="BQ131" s="1197"/>
      <c r="BR131" s="1198"/>
      <c r="BS131" s="1199">
        <v>132</v>
      </c>
      <c r="BT131" s="1197"/>
      <c r="BU131" s="1200"/>
      <c r="BV131" s="1196">
        <v>78</v>
      </c>
      <c r="BW131" s="1197"/>
      <c r="BX131" s="1198"/>
      <c r="BY131" s="1199">
        <v>72</v>
      </c>
      <c r="BZ131" s="1197"/>
      <c r="CA131" s="1200"/>
      <c r="CB131" s="225"/>
      <c r="CC131" s="329"/>
      <c r="CD131" s="211"/>
      <c r="CE131" s="211"/>
      <c r="CF131" s="211"/>
      <c r="CG131" s="277"/>
    </row>
    <row r="132" spans="3:85" ht="18.75" customHeight="1" thickBot="1">
      <c r="C132" s="275"/>
      <c r="D132" s="660" t="s">
        <v>200</v>
      </c>
      <c r="E132" s="1201" t="s">
        <v>201</v>
      </c>
      <c r="F132" s="1202"/>
      <c r="G132" s="1202"/>
      <c r="H132" s="1202"/>
      <c r="I132" s="1202"/>
      <c r="J132" s="1202"/>
      <c r="K132" s="1202"/>
      <c r="L132" s="1202"/>
      <c r="M132" s="1202"/>
      <c r="N132" s="1202"/>
      <c r="O132" s="1202"/>
      <c r="P132" s="1202"/>
      <c r="Q132" s="1202"/>
      <c r="R132" s="1202"/>
      <c r="S132" s="1202"/>
      <c r="T132" s="1202"/>
      <c r="U132" s="1202"/>
      <c r="V132" s="1202"/>
      <c r="W132" s="1202"/>
      <c r="X132" s="1202"/>
      <c r="Y132" s="1202"/>
      <c r="Z132" s="1202"/>
      <c r="AA132" s="1202"/>
      <c r="AB132" s="1202"/>
      <c r="AC132" s="1203"/>
      <c r="AD132" s="1194" t="s">
        <v>113</v>
      </c>
      <c r="AE132" s="1193"/>
      <c r="AF132" s="1193"/>
      <c r="AG132" s="1193"/>
      <c r="AH132" s="1193"/>
      <c r="AI132" s="1193"/>
      <c r="AJ132" s="1193"/>
      <c r="AK132" s="1193"/>
      <c r="AL132" s="1204">
        <v>72</v>
      </c>
      <c r="AM132" s="1205"/>
      <c r="AN132" s="1206"/>
      <c r="AO132" s="1204"/>
      <c r="AP132" s="1205"/>
      <c r="AQ132" s="1206"/>
      <c r="AR132" s="1204"/>
      <c r="AS132" s="1205"/>
      <c r="AT132" s="1206"/>
      <c r="AU132" s="1207"/>
      <c r="AV132" s="1193"/>
      <c r="AW132" s="1208"/>
      <c r="AX132" s="1194"/>
      <c r="AY132" s="1193"/>
      <c r="AZ132" s="1208"/>
      <c r="BA132" s="1193"/>
      <c r="BB132" s="1193"/>
      <c r="BC132" s="1195"/>
      <c r="BD132" s="1193"/>
      <c r="BE132" s="1193"/>
      <c r="BF132" s="1193"/>
      <c r="BG132" s="1194"/>
      <c r="BH132" s="1193"/>
      <c r="BI132" s="1195"/>
      <c r="BJ132" s="1193"/>
      <c r="BK132" s="1193"/>
      <c r="BL132" s="1193"/>
      <c r="BM132" s="1194"/>
      <c r="BN132" s="1193"/>
      <c r="BO132" s="1195"/>
      <c r="BP132" s="1193"/>
      <c r="BQ132" s="1193"/>
      <c r="BR132" s="1193"/>
      <c r="BS132" s="1194">
        <v>72</v>
      </c>
      <c r="BT132" s="1193"/>
      <c r="BU132" s="1195"/>
      <c r="BV132" s="1183"/>
      <c r="BW132" s="1183"/>
      <c r="BX132" s="1183"/>
      <c r="BY132" s="1184"/>
      <c r="BZ132" s="1183"/>
      <c r="CA132" s="1185"/>
      <c r="CB132" s="225"/>
      <c r="CC132" s="225"/>
      <c r="CD132" s="211"/>
      <c r="CE132" s="211"/>
      <c r="CF132" s="211"/>
      <c r="CG132" s="277"/>
    </row>
    <row r="133" spans="3:85" ht="18.75" customHeight="1" thickBot="1">
      <c r="C133" s="275"/>
      <c r="D133" s="661" t="s">
        <v>179</v>
      </c>
      <c r="E133" s="1186" t="s">
        <v>180</v>
      </c>
      <c r="F133" s="1187"/>
      <c r="G133" s="1187"/>
      <c r="H133" s="1187"/>
      <c r="I133" s="1187"/>
      <c r="J133" s="1187"/>
      <c r="K133" s="1187"/>
      <c r="L133" s="1187"/>
      <c r="M133" s="1187"/>
      <c r="N133" s="1187"/>
      <c r="O133" s="1187"/>
      <c r="P133" s="1187"/>
      <c r="Q133" s="1187"/>
      <c r="R133" s="1187"/>
      <c r="S133" s="1187"/>
      <c r="T133" s="1187"/>
      <c r="U133" s="1187"/>
      <c r="V133" s="1187"/>
      <c r="W133" s="1187"/>
      <c r="X133" s="1187"/>
      <c r="Y133" s="1187"/>
      <c r="Z133" s="1187"/>
      <c r="AA133" s="1187"/>
      <c r="AB133" s="1187"/>
      <c r="AC133" s="1188"/>
      <c r="AD133" s="1181" t="s">
        <v>113</v>
      </c>
      <c r="AE133" s="1180"/>
      <c r="AF133" s="1180"/>
      <c r="AG133" s="1180"/>
      <c r="AH133" s="1180"/>
      <c r="AI133" s="1180"/>
      <c r="AJ133" s="1180"/>
      <c r="AK133" s="1180"/>
      <c r="AL133" s="1189">
        <v>144</v>
      </c>
      <c r="AM133" s="1190"/>
      <c r="AN133" s="1191"/>
      <c r="AO133" s="1189"/>
      <c r="AP133" s="1190"/>
      <c r="AQ133" s="1191"/>
      <c r="AR133" s="1189"/>
      <c r="AS133" s="1190"/>
      <c r="AT133" s="1191"/>
      <c r="AU133" s="1179"/>
      <c r="AV133" s="1180"/>
      <c r="AW133" s="1192"/>
      <c r="AX133" s="1181"/>
      <c r="AY133" s="1180"/>
      <c r="AZ133" s="1192"/>
      <c r="BA133" s="1180"/>
      <c r="BB133" s="1180"/>
      <c r="BC133" s="1180"/>
      <c r="BD133" s="1179"/>
      <c r="BE133" s="1180"/>
      <c r="BF133" s="1180"/>
      <c r="BG133" s="1181"/>
      <c r="BH133" s="1180"/>
      <c r="BI133" s="1182"/>
      <c r="BJ133" s="1180"/>
      <c r="BK133" s="1180"/>
      <c r="BL133" s="1180"/>
      <c r="BM133" s="1181"/>
      <c r="BN133" s="1180"/>
      <c r="BO133" s="1182"/>
      <c r="BP133" s="1180"/>
      <c r="BQ133" s="1180"/>
      <c r="BR133" s="1180"/>
      <c r="BS133" s="1181"/>
      <c r="BT133" s="1180"/>
      <c r="BU133" s="1182"/>
      <c r="BV133" s="1176"/>
      <c r="BW133" s="1176"/>
      <c r="BX133" s="1176"/>
      <c r="BY133" s="1177">
        <v>144</v>
      </c>
      <c r="BZ133" s="1176"/>
      <c r="CA133" s="1178"/>
      <c r="CB133" s="225"/>
      <c r="CC133" s="337"/>
      <c r="CD133" s="211"/>
      <c r="CE133" s="211"/>
      <c r="CF133" s="211"/>
      <c r="CG133" s="277"/>
    </row>
    <row r="134" spans="3:85" ht="57" customHeight="1" thickTop="1">
      <c r="C134" s="275"/>
      <c r="D134" s="338" t="s">
        <v>181</v>
      </c>
      <c r="E134" s="1118" t="s">
        <v>182</v>
      </c>
      <c r="F134" s="1119"/>
      <c r="G134" s="1119"/>
      <c r="H134" s="1119"/>
      <c r="I134" s="1119"/>
      <c r="J134" s="1119"/>
      <c r="K134" s="1119"/>
      <c r="L134" s="1119"/>
      <c r="M134" s="1119"/>
      <c r="N134" s="1119"/>
      <c r="O134" s="1119"/>
      <c r="P134" s="1119"/>
      <c r="Q134" s="1119"/>
      <c r="R134" s="1119"/>
      <c r="S134" s="1119"/>
      <c r="T134" s="1119"/>
      <c r="U134" s="1119"/>
      <c r="V134" s="1119"/>
      <c r="W134" s="1119"/>
      <c r="X134" s="1119"/>
      <c r="Y134" s="1119"/>
      <c r="Z134" s="1119"/>
      <c r="AA134" s="1119"/>
      <c r="AB134" s="1119"/>
      <c r="AC134" s="1119"/>
      <c r="AD134" s="339" t="s">
        <v>98</v>
      </c>
      <c r="AE134" s="340" t="s">
        <v>98</v>
      </c>
      <c r="AF134" s="341" t="s">
        <v>98</v>
      </c>
      <c r="AG134" s="342" t="s">
        <v>98</v>
      </c>
      <c r="AH134" s="343" t="s">
        <v>321</v>
      </c>
      <c r="AI134" s="340" t="s">
        <v>98</v>
      </c>
      <c r="AJ134" s="344" t="s">
        <v>98</v>
      </c>
      <c r="AK134" s="345" t="s">
        <v>98</v>
      </c>
      <c r="AL134" s="1121">
        <f>AL135+AL148+AL149</f>
        <v>897</v>
      </c>
      <c r="AM134" s="1119"/>
      <c r="AN134" s="1122"/>
      <c r="AO134" s="1121">
        <f>AO135+AO148+AO149</f>
        <v>299</v>
      </c>
      <c r="AP134" s="1119"/>
      <c r="AQ134" s="1122"/>
      <c r="AR134" s="1121">
        <f>AR135+AR148+AR149</f>
        <v>598</v>
      </c>
      <c r="AS134" s="1119"/>
      <c r="AT134" s="1122"/>
      <c r="AU134" s="1121">
        <f>AU135+AU148+AU149</f>
        <v>374</v>
      </c>
      <c r="AV134" s="1119"/>
      <c r="AW134" s="1120"/>
      <c r="AX134" s="1171">
        <f>AX135+AX148+AX149</f>
        <v>224</v>
      </c>
      <c r="AY134" s="1119"/>
      <c r="AZ134" s="1120"/>
      <c r="BA134" s="1175"/>
      <c r="BB134" s="1119"/>
      <c r="BC134" s="1122"/>
      <c r="BD134" s="1175"/>
      <c r="BE134" s="1119"/>
      <c r="BF134" s="1119"/>
      <c r="BG134" s="1171"/>
      <c r="BH134" s="1119"/>
      <c r="BI134" s="1122"/>
      <c r="BJ134" s="1175">
        <f>BJ135+BJ148+BJ149</f>
        <v>170</v>
      </c>
      <c r="BK134" s="1119"/>
      <c r="BL134" s="1119"/>
      <c r="BM134" s="1171">
        <f>BM135+BM148+BM149</f>
        <v>168</v>
      </c>
      <c r="BN134" s="1119"/>
      <c r="BO134" s="1122"/>
      <c r="BP134" s="1175">
        <f>BP135+BP148+BP149</f>
        <v>260</v>
      </c>
      <c r="BQ134" s="1119"/>
      <c r="BR134" s="1119"/>
      <c r="BS134" s="1171"/>
      <c r="BT134" s="1119"/>
      <c r="BU134" s="1122"/>
      <c r="BV134" s="1175"/>
      <c r="BW134" s="1119"/>
      <c r="BX134" s="1119"/>
      <c r="BY134" s="1171"/>
      <c r="BZ134" s="1119"/>
      <c r="CA134" s="1122"/>
      <c r="CB134" s="225"/>
      <c r="CC134" s="211"/>
      <c r="CD134" s="211"/>
      <c r="CE134" s="211"/>
      <c r="CF134" s="211"/>
      <c r="CG134" s="277"/>
    </row>
    <row r="135" spans="3:85" s="358" customFormat="1" ht="35.25" customHeight="1">
      <c r="C135" s="346"/>
      <c r="D135" s="347" t="s">
        <v>183</v>
      </c>
      <c r="E135" s="1172" t="s">
        <v>184</v>
      </c>
      <c r="F135" s="1173"/>
      <c r="G135" s="1173"/>
      <c r="H135" s="1173"/>
      <c r="I135" s="1173"/>
      <c r="J135" s="1173"/>
      <c r="K135" s="1173"/>
      <c r="L135" s="1173"/>
      <c r="M135" s="1173"/>
      <c r="N135" s="1173"/>
      <c r="O135" s="1173"/>
      <c r="P135" s="1173"/>
      <c r="Q135" s="1173"/>
      <c r="R135" s="1173"/>
      <c r="S135" s="1173"/>
      <c r="T135" s="1173"/>
      <c r="U135" s="1173"/>
      <c r="V135" s="1173"/>
      <c r="W135" s="1173"/>
      <c r="X135" s="1173"/>
      <c r="Y135" s="1173"/>
      <c r="Z135" s="1173"/>
      <c r="AA135" s="1173"/>
      <c r="AB135" s="1173"/>
      <c r="AC135" s="1174"/>
      <c r="AD135" s="348" t="s">
        <v>98</v>
      </c>
      <c r="AE135" s="349" t="s">
        <v>98</v>
      </c>
      <c r="AF135" s="350" t="s">
        <v>104</v>
      </c>
      <c r="AG135" s="351" t="s">
        <v>104</v>
      </c>
      <c r="AH135" s="352" t="s">
        <v>104</v>
      </c>
      <c r="AI135" s="353"/>
      <c r="AJ135" s="354"/>
      <c r="AK135" s="355"/>
      <c r="AL135" s="1145">
        <f>SUM(AL136:AN147)</f>
        <v>666</v>
      </c>
      <c r="AM135" s="1146"/>
      <c r="AN135" s="1147"/>
      <c r="AO135" s="1145">
        <f>SUM(AO136:AQ147)</f>
        <v>222</v>
      </c>
      <c r="AP135" s="1146"/>
      <c r="AQ135" s="1147"/>
      <c r="AR135" s="1148">
        <f>SUM(AR136:AT147)</f>
        <v>444</v>
      </c>
      <c r="AS135" s="1149"/>
      <c r="AT135" s="1150"/>
      <c r="AU135" s="1145">
        <f>SUM(AU136:AW147)</f>
        <v>260</v>
      </c>
      <c r="AV135" s="1146"/>
      <c r="AW135" s="1151"/>
      <c r="AX135" s="1170">
        <f>SUM(AX136:AZ147)</f>
        <v>184</v>
      </c>
      <c r="AY135" s="1146"/>
      <c r="AZ135" s="1151"/>
      <c r="BA135" s="1146"/>
      <c r="BB135" s="1146"/>
      <c r="BC135" s="1147"/>
      <c r="BD135" s="1146"/>
      <c r="BE135" s="1146"/>
      <c r="BF135" s="1146"/>
      <c r="BG135" s="1170"/>
      <c r="BH135" s="1146"/>
      <c r="BI135" s="1147"/>
      <c r="BJ135" s="1146">
        <f>SUM(BJ136:BL147)</f>
        <v>136</v>
      </c>
      <c r="BK135" s="1146"/>
      <c r="BL135" s="1146"/>
      <c r="BM135" s="1170">
        <f>SUM(BM136:BO147)</f>
        <v>126</v>
      </c>
      <c r="BN135" s="1146"/>
      <c r="BO135" s="1147"/>
      <c r="BP135" s="1170">
        <f>SUM(BP136:BR147)</f>
        <v>182</v>
      </c>
      <c r="BQ135" s="1146"/>
      <c r="BR135" s="1146"/>
      <c r="BS135" s="1170"/>
      <c r="BT135" s="1146"/>
      <c r="BU135" s="1147"/>
      <c r="BV135" s="1146"/>
      <c r="BW135" s="1146"/>
      <c r="BX135" s="1146"/>
      <c r="BY135" s="1170"/>
      <c r="BZ135" s="1146"/>
      <c r="CA135" s="1147"/>
      <c r="CB135" s="356"/>
      <c r="CC135" s="214"/>
      <c r="CD135" s="214"/>
      <c r="CE135" s="214"/>
      <c r="CF135" s="214"/>
      <c r="CG135" s="357"/>
    </row>
    <row r="136" spans="3:85" ht="18" customHeight="1">
      <c r="C136" s="275"/>
      <c r="D136" s="347"/>
      <c r="E136" s="1163" t="s">
        <v>185</v>
      </c>
      <c r="F136" s="1164"/>
      <c r="G136" s="1164"/>
      <c r="H136" s="1164"/>
      <c r="I136" s="1164"/>
      <c r="J136" s="1164"/>
      <c r="K136" s="1164"/>
      <c r="L136" s="1164"/>
      <c r="M136" s="1164"/>
      <c r="N136" s="1164"/>
      <c r="O136" s="1164"/>
      <c r="P136" s="1164"/>
      <c r="Q136" s="1164"/>
      <c r="R136" s="1164"/>
      <c r="S136" s="1164"/>
      <c r="T136" s="1164"/>
      <c r="U136" s="1164"/>
      <c r="V136" s="1164"/>
      <c r="W136" s="1164"/>
      <c r="X136" s="1164"/>
      <c r="Y136" s="1164"/>
      <c r="Z136" s="1164"/>
      <c r="AA136" s="1164"/>
      <c r="AB136" s="1164"/>
      <c r="AC136" s="1165"/>
      <c r="AD136" s="308"/>
      <c r="AE136" s="309"/>
      <c r="AF136" s="359"/>
      <c r="AG136" s="360"/>
      <c r="AH136" s="336"/>
      <c r="AI136" s="361"/>
      <c r="AJ136" s="362"/>
      <c r="AK136" s="321"/>
      <c r="AL136" s="1084">
        <f t="shared" ref="AL136:AL149" si="12">AO136+AR136</f>
        <v>63</v>
      </c>
      <c r="AM136" s="1085"/>
      <c r="AN136" s="1086"/>
      <c r="AO136" s="1084">
        <v>21</v>
      </c>
      <c r="AP136" s="1085"/>
      <c r="AQ136" s="1086"/>
      <c r="AR136" s="1166">
        <f t="shared" ref="AR136:AR149" si="13">SUM(BD136:CA136)</f>
        <v>42</v>
      </c>
      <c r="AS136" s="1167"/>
      <c r="AT136" s="1168"/>
      <c r="AU136" s="1169">
        <f>AR136-AX136</f>
        <v>26</v>
      </c>
      <c r="AV136" s="1094"/>
      <c r="AW136" s="1095"/>
      <c r="AX136" s="1093">
        <v>16</v>
      </c>
      <c r="AY136" s="1094"/>
      <c r="AZ136" s="1095"/>
      <c r="BA136" s="1085"/>
      <c r="BB136" s="1085"/>
      <c r="BC136" s="1086"/>
      <c r="BD136" s="1085"/>
      <c r="BE136" s="1085"/>
      <c r="BF136" s="1085"/>
      <c r="BG136" s="1162"/>
      <c r="BH136" s="1085"/>
      <c r="BI136" s="1086"/>
      <c r="BJ136" s="1085"/>
      <c r="BK136" s="1085"/>
      <c r="BL136" s="1085"/>
      <c r="BM136" s="1162"/>
      <c r="BN136" s="1085"/>
      <c r="BO136" s="1086"/>
      <c r="BP136" s="1085">
        <v>42</v>
      </c>
      <c r="BQ136" s="1085"/>
      <c r="BR136" s="1085"/>
      <c r="BS136" s="1162"/>
      <c r="BT136" s="1085"/>
      <c r="BU136" s="1086"/>
      <c r="BV136" s="1085"/>
      <c r="BW136" s="1085"/>
      <c r="BX136" s="1085"/>
      <c r="BY136" s="1162"/>
      <c r="BZ136" s="1085"/>
      <c r="CA136" s="1086"/>
      <c r="CB136" s="363"/>
      <c r="CC136" s="211"/>
      <c r="CD136" s="211"/>
      <c r="CE136" s="211"/>
      <c r="CF136" s="211"/>
      <c r="CG136" s="277"/>
    </row>
    <row r="137" spans="3:85" ht="18" customHeight="1">
      <c r="C137" s="275"/>
      <c r="D137" s="347"/>
      <c r="E137" s="1163" t="s">
        <v>186</v>
      </c>
      <c r="F137" s="1164"/>
      <c r="G137" s="1164"/>
      <c r="H137" s="1164"/>
      <c r="I137" s="1164"/>
      <c r="J137" s="1164"/>
      <c r="K137" s="1164"/>
      <c r="L137" s="1164"/>
      <c r="M137" s="1164"/>
      <c r="N137" s="1164"/>
      <c r="O137" s="1164"/>
      <c r="P137" s="1164"/>
      <c r="Q137" s="1164"/>
      <c r="R137" s="1164"/>
      <c r="S137" s="1164"/>
      <c r="T137" s="1164"/>
      <c r="U137" s="1164"/>
      <c r="V137" s="1164"/>
      <c r="W137" s="1164"/>
      <c r="X137" s="1164"/>
      <c r="Y137" s="1164"/>
      <c r="Z137" s="1164"/>
      <c r="AA137" s="1164"/>
      <c r="AB137" s="1164"/>
      <c r="AC137" s="1165"/>
      <c r="AD137" s="308"/>
      <c r="AE137" s="309"/>
      <c r="AF137" s="359"/>
      <c r="AG137" s="360"/>
      <c r="AH137" s="336"/>
      <c r="AI137" s="361"/>
      <c r="AJ137" s="362"/>
      <c r="AK137" s="321"/>
      <c r="AL137" s="1084">
        <f t="shared" si="12"/>
        <v>51</v>
      </c>
      <c r="AM137" s="1085"/>
      <c r="AN137" s="1086"/>
      <c r="AO137" s="1084">
        <v>17</v>
      </c>
      <c r="AP137" s="1085"/>
      <c r="AQ137" s="1086"/>
      <c r="AR137" s="1166">
        <f t="shared" si="13"/>
        <v>34</v>
      </c>
      <c r="AS137" s="1167"/>
      <c r="AT137" s="1168"/>
      <c r="AU137" s="1169">
        <f t="shared" ref="AU137:AU140" si="14">AR137-AX137</f>
        <v>18</v>
      </c>
      <c r="AV137" s="1094"/>
      <c r="AW137" s="1095"/>
      <c r="AX137" s="1093">
        <v>16</v>
      </c>
      <c r="AY137" s="1094"/>
      <c r="AZ137" s="1095"/>
      <c r="BA137" s="1085"/>
      <c r="BB137" s="1085"/>
      <c r="BC137" s="1086"/>
      <c r="BD137" s="1085"/>
      <c r="BE137" s="1085"/>
      <c r="BF137" s="1085"/>
      <c r="BG137" s="1162"/>
      <c r="BH137" s="1085"/>
      <c r="BI137" s="1086"/>
      <c r="BJ137" s="1085">
        <v>34</v>
      </c>
      <c r="BK137" s="1085"/>
      <c r="BL137" s="1085"/>
      <c r="BM137" s="1162"/>
      <c r="BN137" s="1085"/>
      <c r="BO137" s="1086"/>
      <c r="BP137" s="1085"/>
      <c r="BQ137" s="1085"/>
      <c r="BR137" s="1085"/>
      <c r="BS137" s="1162"/>
      <c r="BT137" s="1085"/>
      <c r="BU137" s="1086"/>
      <c r="BV137" s="1085"/>
      <c r="BW137" s="1085"/>
      <c r="BX137" s="1085"/>
      <c r="BY137" s="1162"/>
      <c r="BZ137" s="1085"/>
      <c r="CA137" s="1086"/>
      <c r="CB137" s="363"/>
      <c r="CC137" s="211"/>
      <c r="CD137" s="211"/>
      <c r="CE137" s="211"/>
      <c r="CF137" s="211"/>
      <c r="CG137" s="277"/>
    </row>
    <row r="138" spans="3:85" ht="18">
      <c r="C138" s="275"/>
      <c r="D138" s="347"/>
      <c r="E138" s="1163" t="s">
        <v>187</v>
      </c>
      <c r="F138" s="1164"/>
      <c r="G138" s="1164"/>
      <c r="H138" s="1164"/>
      <c r="I138" s="1164"/>
      <c r="J138" s="1164"/>
      <c r="K138" s="1164"/>
      <c r="L138" s="1164"/>
      <c r="M138" s="1164"/>
      <c r="N138" s="1164"/>
      <c r="O138" s="1164"/>
      <c r="P138" s="1164"/>
      <c r="Q138" s="1164"/>
      <c r="R138" s="1164"/>
      <c r="S138" s="1164"/>
      <c r="T138" s="1164"/>
      <c r="U138" s="1164"/>
      <c r="V138" s="1164"/>
      <c r="W138" s="1164"/>
      <c r="X138" s="1164"/>
      <c r="Y138" s="1164"/>
      <c r="Z138" s="1164"/>
      <c r="AA138" s="1164"/>
      <c r="AB138" s="1164"/>
      <c r="AC138" s="1165"/>
      <c r="AD138" s="308"/>
      <c r="AE138" s="309"/>
      <c r="AF138" s="359"/>
      <c r="AG138" s="360"/>
      <c r="AH138" s="336"/>
      <c r="AI138" s="361"/>
      <c r="AJ138" s="362"/>
      <c r="AK138" s="321"/>
      <c r="AL138" s="1084">
        <f t="shared" si="12"/>
        <v>54</v>
      </c>
      <c r="AM138" s="1085"/>
      <c r="AN138" s="1086"/>
      <c r="AO138" s="1084">
        <v>18</v>
      </c>
      <c r="AP138" s="1085"/>
      <c r="AQ138" s="1086"/>
      <c r="AR138" s="1166">
        <f t="shared" si="13"/>
        <v>36</v>
      </c>
      <c r="AS138" s="1167"/>
      <c r="AT138" s="1168"/>
      <c r="AU138" s="1169">
        <f t="shared" si="14"/>
        <v>26</v>
      </c>
      <c r="AV138" s="1094"/>
      <c r="AW138" s="1095"/>
      <c r="AX138" s="1093">
        <v>10</v>
      </c>
      <c r="AY138" s="1094"/>
      <c r="AZ138" s="1095"/>
      <c r="BA138" s="1085"/>
      <c r="BB138" s="1085"/>
      <c r="BC138" s="1086"/>
      <c r="BD138" s="1085"/>
      <c r="BE138" s="1085"/>
      <c r="BF138" s="1085"/>
      <c r="BG138" s="1162"/>
      <c r="BH138" s="1085"/>
      <c r="BI138" s="1086"/>
      <c r="BJ138" s="1085"/>
      <c r="BK138" s="1085"/>
      <c r="BL138" s="1085"/>
      <c r="BM138" s="1162"/>
      <c r="BN138" s="1085"/>
      <c r="BO138" s="1086"/>
      <c r="BP138" s="1085">
        <v>36</v>
      </c>
      <c r="BQ138" s="1085"/>
      <c r="BR138" s="1085"/>
      <c r="BS138" s="1162"/>
      <c r="BT138" s="1085"/>
      <c r="BU138" s="1086"/>
      <c r="BV138" s="1085"/>
      <c r="BW138" s="1085"/>
      <c r="BX138" s="1085"/>
      <c r="BY138" s="1162"/>
      <c r="BZ138" s="1085"/>
      <c r="CA138" s="1086"/>
      <c r="CB138" s="363"/>
      <c r="CC138" s="211"/>
      <c r="CD138" s="211"/>
      <c r="CE138" s="211"/>
      <c r="CF138" s="211"/>
      <c r="CG138" s="277"/>
    </row>
    <row r="139" spans="3:85" ht="18" customHeight="1">
      <c r="C139" s="275"/>
      <c r="D139" s="347"/>
      <c r="E139" s="1163" t="s">
        <v>188</v>
      </c>
      <c r="F139" s="1164"/>
      <c r="G139" s="1164"/>
      <c r="H139" s="1164"/>
      <c r="I139" s="1164"/>
      <c r="J139" s="1164"/>
      <c r="K139" s="1164"/>
      <c r="L139" s="1164"/>
      <c r="M139" s="1164"/>
      <c r="N139" s="1164"/>
      <c r="O139" s="1164"/>
      <c r="P139" s="1164"/>
      <c r="Q139" s="1164"/>
      <c r="R139" s="1164"/>
      <c r="S139" s="1164"/>
      <c r="T139" s="1164"/>
      <c r="U139" s="1164"/>
      <c r="V139" s="1164"/>
      <c r="W139" s="1164"/>
      <c r="X139" s="1164"/>
      <c r="Y139" s="1164"/>
      <c r="Z139" s="1164"/>
      <c r="AA139" s="1164"/>
      <c r="AB139" s="1164"/>
      <c r="AC139" s="1165"/>
      <c r="AD139" s="308"/>
      <c r="AE139" s="309"/>
      <c r="AF139" s="359"/>
      <c r="AG139" s="360"/>
      <c r="AH139" s="336"/>
      <c r="AI139" s="361"/>
      <c r="AJ139" s="362"/>
      <c r="AK139" s="321"/>
      <c r="AL139" s="1084">
        <f t="shared" si="12"/>
        <v>90</v>
      </c>
      <c r="AM139" s="1085"/>
      <c r="AN139" s="1086"/>
      <c r="AO139" s="1084">
        <v>30</v>
      </c>
      <c r="AP139" s="1085"/>
      <c r="AQ139" s="1086"/>
      <c r="AR139" s="1166">
        <f t="shared" si="13"/>
        <v>60</v>
      </c>
      <c r="AS139" s="1167"/>
      <c r="AT139" s="1168"/>
      <c r="AU139" s="1169">
        <f t="shared" si="14"/>
        <v>26</v>
      </c>
      <c r="AV139" s="1094"/>
      <c r="AW139" s="1095"/>
      <c r="AX139" s="1093">
        <v>34</v>
      </c>
      <c r="AY139" s="1094"/>
      <c r="AZ139" s="1095"/>
      <c r="BA139" s="1085"/>
      <c r="BB139" s="1085"/>
      <c r="BC139" s="1086"/>
      <c r="BD139" s="1085"/>
      <c r="BE139" s="1085"/>
      <c r="BF139" s="1085"/>
      <c r="BG139" s="1162"/>
      <c r="BH139" s="1085"/>
      <c r="BI139" s="1086"/>
      <c r="BJ139" s="1085">
        <v>34</v>
      </c>
      <c r="BK139" s="1085"/>
      <c r="BL139" s="1085"/>
      <c r="BM139" s="1162">
        <v>26</v>
      </c>
      <c r="BN139" s="1085"/>
      <c r="BO139" s="1086"/>
      <c r="BP139" s="1085"/>
      <c r="BQ139" s="1085"/>
      <c r="BR139" s="1085"/>
      <c r="BS139" s="1162"/>
      <c r="BT139" s="1085"/>
      <c r="BU139" s="1086"/>
      <c r="BV139" s="1085"/>
      <c r="BW139" s="1085"/>
      <c r="BX139" s="1085"/>
      <c r="BY139" s="1162"/>
      <c r="BZ139" s="1085"/>
      <c r="CA139" s="1086"/>
      <c r="CB139" s="363"/>
      <c r="CC139" s="211"/>
      <c r="CD139" s="211"/>
      <c r="CE139" s="211"/>
      <c r="CF139" s="211"/>
      <c r="CG139" s="277"/>
    </row>
    <row r="140" spans="3:85" ht="18" customHeight="1">
      <c r="C140" s="275"/>
      <c r="D140" s="347"/>
      <c r="E140" s="1163" t="s">
        <v>189</v>
      </c>
      <c r="F140" s="1164"/>
      <c r="G140" s="1164"/>
      <c r="H140" s="1164"/>
      <c r="I140" s="1164"/>
      <c r="J140" s="1164"/>
      <c r="K140" s="1164"/>
      <c r="L140" s="1164"/>
      <c r="M140" s="1164"/>
      <c r="N140" s="1164"/>
      <c r="O140" s="1164"/>
      <c r="P140" s="1164"/>
      <c r="Q140" s="1164"/>
      <c r="R140" s="1164"/>
      <c r="S140" s="1164"/>
      <c r="T140" s="1164"/>
      <c r="U140" s="1164"/>
      <c r="V140" s="1164"/>
      <c r="W140" s="1164"/>
      <c r="X140" s="1164"/>
      <c r="Y140" s="1164"/>
      <c r="Z140" s="1164"/>
      <c r="AA140" s="1164"/>
      <c r="AB140" s="1164"/>
      <c r="AC140" s="1165"/>
      <c r="AD140" s="308"/>
      <c r="AE140" s="309"/>
      <c r="AF140" s="359"/>
      <c r="AG140" s="360"/>
      <c r="AH140" s="336"/>
      <c r="AI140" s="361"/>
      <c r="AJ140" s="362"/>
      <c r="AK140" s="321"/>
      <c r="AL140" s="1084">
        <f t="shared" si="12"/>
        <v>51</v>
      </c>
      <c r="AM140" s="1085"/>
      <c r="AN140" s="1086"/>
      <c r="AO140" s="1084">
        <v>17</v>
      </c>
      <c r="AP140" s="1085"/>
      <c r="AQ140" s="1086"/>
      <c r="AR140" s="1166">
        <f t="shared" si="13"/>
        <v>34</v>
      </c>
      <c r="AS140" s="1167"/>
      <c r="AT140" s="1168"/>
      <c r="AU140" s="1169">
        <f t="shared" si="14"/>
        <v>16</v>
      </c>
      <c r="AV140" s="1094"/>
      <c r="AW140" s="1095"/>
      <c r="AX140" s="1093">
        <v>18</v>
      </c>
      <c r="AY140" s="1094"/>
      <c r="AZ140" s="1095"/>
      <c r="BA140" s="1085"/>
      <c r="BB140" s="1085"/>
      <c r="BC140" s="1086"/>
      <c r="BD140" s="1085"/>
      <c r="BE140" s="1085"/>
      <c r="BF140" s="1085"/>
      <c r="BG140" s="1162"/>
      <c r="BH140" s="1085"/>
      <c r="BI140" s="1086"/>
      <c r="BJ140" s="1085">
        <v>34</v>
      </c>
      <c r="BK140" s="1085"/>
      <c r="BL140" s="1085"/>
      <c r="BM140" s="1162"/>
      <c r="BN140" s="1085"/>
      <c r="BO140" s="1086"/>
      <c r="BP140" s="1085"/>
      <c r="BQ140" s="1085"/>
      <c r="BR140" s="1085"/>
      <c r="BS140" s="1162"/>
      <c r="BT140" s="1085"/>
      <c r="BU140" s="1086"/>
      <c r="BV140" s="1085"/>
      <c r="BW140" s="1085"/>
      <c r="BX140" s="1085"/>
      <c r="BY140" s="1162"/>
      <c r="BZ140" s="1085"/>
      <c r="CA140" s="1086"/>
      <c r="CB140" s="363"/>
      <c r="CC140" s="211"/>
      <c r="CD140" s="211"/>
      <c r="CE140" s="211"/>
      <c r="CF140" s="211"/>
      <c r="CG140" s="277"/>
    </row>
    <row r="141" spans="3:85" ht="18" customHeight="1">
      <c r="C141" s="275"/>
      <c r="D141" s="347"/>
      <c r="E141" s="1163" t="s">
        <v>190</v>
      </c>
      <c r="F141" s="1164"/>
      <c r="G141" s="1164"/>
      <c r="H141" s="1164"/>
      <c r="I141" s="1164"/>
      <c r="J141" s="1164"/>
      <c r="K141" s="1164"/>
      <c r="L141" s="1164"/>
      <c r="M141" s="1164"/>
      <c r="N141" s="1164"/>
      <c r="O141" s="1164"/>
      <c r="P141" s="1164"/>
      <c r="Q141" s="1164"/>
      <c r="R141" s="1164"/>
      <c r="S141" s="1164"/>
      <c r="T141" s="1164"/>
      <c r="U141" s="1164"/>
      <c r="V141" s="1164"/>
      <c r="W141" s="1164"/>
      <c r="X141" s="1164"/>
      <c r="Y141" s="1164"/>
      <c r="Z141" s="1164"/>
      <c r="AA141" s="1164"/>
      <c r="AB141" s="1164"/>
      <c r="AC141" s="1165"/>
      <c r="AD141" s="308"/>
      <c r="AE141" s="309"/>
      <c r="AF141" s="359"/>
      <c r="AG141" s="360"/>
      <c r="AH141" s="336"/>
      <c r="AI141" s="361"/>
      <c r="AJ141" s="362"/>
      <c r="AK141" s="321"/>
      <c r="AL141" s="1084">
        <f t="shared" si="12"/>
        <v>42</v>
      </c>
      <c r="AM141" s="1085"/>
      <c r="AN141" s="1086"/>
      <c r="AO141" s="1084">
        <v>14</v>
      </c>
      <c r="AP141" s="1085"/>
      <c r="AQ141" s="1086"/>
      <c r="AR141" s="1166">
        <f t="shared" si="13"/>
        <v>28</v>
      </c>
      <c r="AS141" s="1167"/>
      <c r="AT141" s="1168"/>
      <c r="AU141" s="1169">
        <f t="shared" ref="AU141:AU148" si="15">AR141-AX141</f>
        <v>20</v>
      </c>
      <c r="AV141" s="1094"/>
      <c r="AW141" s="1095"/>
      <c r="AX141" s="1093">
        <v>8</v>
      </c>
      <c r="AY141" s="1094"/>
      <c r="AZ141" s="1095"/>
      <c r="BA141" s="1085"/>
      <c r="BB141" s="1085"/>
      <c r="BC141" s="1086"/>
      <c r="BD141" s="1085"/>
      <c r="BE141" s="1085"/>
      <c r="BF141" s="1085"/>
      <c r="BG141" s="1162"/>
      <c r="BH141" s="1085"/>
      <c r="BI141" s="1086"/>
      <c r="BJ141" s="1085"/>
      <c r="BK141" s="1085"/>
      <c r="BL141" s="1085"/>
      <c r="BM141" s="1162">
        <v>28</v>
      </c>
      <c r="BN141" s="1085"/>
      <c r="BO141" s="1086"/>
      <c r="BP141" s="1085"/>
      <c r="BQ141" s="1085"/>
      <c r="BR141" s="1085"/>
      <c r="BS141" s="1162"/>
      <c r="BT141" s="1085"/>
      <c r="BU141" s="1086"/>
      <c r="BV141" s="1085"/>
      <c r="BW141" s="1085"/>
      <c r="BX141" s="1085"/>
      <c r="BY141" s="1162"/>
      <c r="BZ141" s="1085"/>
      <c r="CA141" s="1086"/>
      <c r="CB141" s="363"/>
      <c r="CC141" s="211"/>
      <c r="CD141" s="211"/>
      <c r="CE141" s="211"/>
      <c r="CF141" s="211"/>
      <c r="CG141" s="277"/>
    </row>
    <row r="142" spans="3:85" ht="18" customHeight="1">
      <c r="C142" s="275"/>
      <c r="D142" s="347"/>
      <c r="E142" s="1163" t="s">
        <v>191</v>
      </c>
      <c r="F142" s="1164"/>
      <c r="G142" s="1164"/>
      <c r="H142" s="1164"/>
      <c r="I142" s="1164"/>
      <c r="J142" s="1164"/>
      <c r="K142" s="1164"/>
      <c r="L142" s="1164"/>
      <c r="M142" s="1164"/>
      <c r="N142" s="1164"/>
      <c r="O142" s="1164"/>
      <c r="P142" s="1164"/>
      <c r="Q142" s="1164"/>
      <c r="R142" s="1164"/>
      <c r="S142" s="1164"/>
      <c r="T142" s="1164"/>
      <c r="U142" s="1164"/>
      <c r="V142" s="1164"/>
      <c r="W142" s="1164"/>
      <c r="X142" s="1164"/>
      <c r="Y142" s="1164"/>
      <c r="Z142" s="1164"/>
      <c r="AA142" s="1164"/>
      <c r="AB142" s="1164"/>
      <c r="AC142" s="1165"/>
      <c r="AD142" s="308"/>
      <c r="AE142" s="309"/>
      <c r="AF142" s="359"/>
      <c r="AG142" s="360"/>
      <c r="AH142" s="336"/>
      <c r="AI142" s="361"/>
      <c r="AJ142" s="362"/>
      <c r="AK142" s="321"/>
      <c r="AL142" s="1084">
        <f t="shared" si="12"/>
        <v>60</v>
      </c>
      <c r="AM142" s="1085"/>
      <c r="AN142" s="1086"/>
      <c r="AO142" s="1084">
        <v>20</v>
      </c>
      <c r="AP142" s="1085"/>
      <c r="AQ142" s="1086"/>
      <c r="AR142" s="1166">
        <f t="shared" si="13"/>
        <v>40</v>
      </c>
      <c r="AS142" s="1167"/>
      <c r="AT142" s="1168"/>
      <c r="AU142" s="1169">
        <f t="shared" ref="AU142:AU146" si="16">AR142-AX142</f>
        <v>24</v>
      </c>
      <c r="AV142" s="1094"/>
      <c r="AW142" s="1095"/>
      <c r="AX142" s="1093">
        <v>16</v>
      </c>
      <c r="AY142" s="1094"/>
      <c r="AZ142" s="1095"/>
      <c r="BA142" s="1085"/>
      <c r="BB142" s="1085"/>
      <c r="BC142" s="1086"/>
      <c r="BD142" s="1085"/>
      <c r="BE142" s="1085"/>
      <c r="BF142" s="1085"/>
      <c r="BG142" s="1162"/>
      <c r="BH142" s="1085"/>
      <c r="BI142" s="1086"/>
      <c r="BJ142" s="1085"/>
      <c r="BK142" s="1085"/>
      <c r="BL142" s="1085"/>
      <c r="BM142" s="1162">
        <v>40</v>
      </c>
      <c r="BN142" s="1085"/>
      <c r="BO142" s="1086"/>
      <c r="BP142" s="1085"/>
      <c r="BQ142" s="1085"/>
      <c r="BR142" s="1085"/>
      <c r="BS142" s="1162"/>
      <c r="BT142" s="1085"/>
      <c r="BU142" s="1086"/>
      <c r="BV142" s="1085"/>
      <c r="BW142" s="1085"/>
      <c r="BX142" s="1085"/>
      <c r="BY142" s="1162"/>
      <c r="BZ142" s="1085"/>
      <c r="CA142" s="1086"/>
      <c r="CB142" s="363"/>
      <c r="CC142" s="211"/>
      <c r="CD142" s="211"/>
      <c r="CE142" s="211"/>
      <c r="CF142" s="211"/>
      <c r="CG142" s="277"/>
    </row>
    <row r="143" spans="3:85" ht="18" customHeight="1">
      <c r="C143" s="275"/>
      <c r="D143" s="347"/>
      <c r="E143" s="1163" t="s">
        <v>192</v>
      </c>
      <c r="F143" s="1164"/>
      <c r="G143" s="1164"/>
      <c r="H143" s="1164"/>
      <c r="I143" s="1164"/>
      <c r="J143" s="1164"/>
      <c r="K143" s="1164"/>
      <c r="L143" s="1164"/>
      <c r="M143" s="1164"/>
      <c r="N143" s="1164"/>
      <c r="O143" s="1164"/>
      <c r="P143" s="1164"/>
      <c r="Q143" s="1164"/>
      <c r="R143" s="1164"/>
      <c r="S143" s="1164"/>
      <c r="T143" s="1164"/>
      <c r="U143" s="1164"/>
      <c r="V143" s="1164"/>
      <c r="W143" s="1164"/>
      <c r="X143" s="1164"/>
      <c r="Y143" s="1164"/>
      <c r="Z143" s="1164"/>
      <c r="AA143" s="1164"/>
      <c r="AB143" s="1164"/>
      <c r="AC143" s="1165"/>
      <c r="AD143" s="308"/>
      <c r="AE143" s="309"/>
      <c r="AF143" s="359"/>
      <c r="AG143" s="360"/>
      <c r="AH143" s="336"/>
      <c r="AI143" s="361"/>
      <c r="AJ143" s="362"/>
      <c r="AK143" s="321"/>
      <c r="AL143" s="1084">
        <f t="shared" si="12"/>
        <v>51</v>
      </c>
      <c r="AM143" s="1085"/>
      <c r="AN143" s="1086"/>
      <c r="AO143" s="1084">
        <v>17</v>
      </c>
      <c r="AP143" s="1085"/>
      <c r="AQ143" s="1086"/>
      <c r="AR143" s="1166">
        <f t="shared" si="13"/>
        <v>34</v>
      </c>
      <c r="AS143" s="1167"/>
      <c r="AT143" s="1168"/>
      <c r="AU143" s="1169">
        <f t="shared" si="16"/>
        <v>20</v>
      </c>
      <c r="AV143" s="1094"/>
      <c r="AW143" s="1095"/>
      <c r="AX143" s="1093">
        <v>14</v>
      </c>
      <c r="AY143" s="1094"/>
      <c r="AZ143" s="1095"/>
      <c r="BA143" s="1085"/>
      <c r="BB143" s="1085"/>
      <c r="BC143" s="1086"/>
      <c r="BD143" s="1085"/>
      <c r="BE143" s="1085"/>
      <c r="BF143" s="1085"/>
      <c r="BG143" s="1162"/>
      <c r="BH143" s="1085"/>
      <c r="BI143" s="1086"/>
      <c r="BJ143" s="1085">
        <v>34</v>
      </c>
      <c r="BK143" s="1085"/>
      <c r="BL143" s="1085"/>
      <c r="BM143" s="1162"/>
      <c r="BN143" s="1085"/>
      <c r="BO143" s="1086"/>
      <c r="BP143" s="1085"/>
      <c r="BQ143" s="1085"/>
      <c r="BR143" s="1085"/>
      <c r="BS143" s="1162"/>
      <c r="BT143" s="1085"/>
      <c r="BU143" s="1086"/>
      <c r="BV143" s="1085"/>
      <c r="BW143" s="1085"/>
      <c r="BX143" s="1085"/>
      <c r="BY143" s="1162"/>
      <c r="BZ143" s="1085"/>
      <c r="CA143" s="1086"/>
      <c r="CB143" s="363"/>
      <c r="CC143" s="211"/>
      <c r="CD143" s="211"/>
      <c r="CE143" s="211"/>
      <c r="CF143" s="211"/>
      <c r="CG143" s="277"/>
    </row>
    <row r="144" spans="3:85" ht="18">
      <c r="C144" s="275"/>
      <c r="D144" s="347"/>
      <c r="E144" s="1163" t="s">
        <v>317</v>
      </c>
      <c r="F144" s="1164"/>
      <c r="G144" s="1164"/>
      <c r="H144" s="1164"/>
      <c r="I144" s="1164"/>
      <c r="J144" s="1164"/>
      <c r="K144" s="1164"/>
      <c r="L144" s="1164"/>
      <c r="M144" s="1164"/>
      <c r="N144" s="1164"/>
      <c r="O144" s="1164"/>
      <c r="P144" s="1164"/>
      <c r="Q144" s="1164"/>
      <c r="R144" s="1164"/>
      <c r="S144" s="1164"/>
      <c r="T144" s="1164"/>
      <c r="U144" s="1164"/>
      <c r="V144" s="1164"/>
      <c r="W144" s="1164"/>
      <c r="X144" s="1164"/>
      <c r="Y144" s="1164"/>
      <c r="Z144" s="1164"/>
      <c r="AA144" s="1164"/>
      <c r="AB144" s="1164"/>
      <c r="AC144" s="1165"/>
      <c r="AD144" s="308"/>
      <c r="AE144" s="309"/>
      <c r="AF144" s="359"/>
      <c r="AG144" s="360"/>
      <c r="AH144" s="336"/>
      <c r="AI144" s="361"/>
      <c r="AJ144" s="362"/>
      <c r="AK144" s="321"/>
      <c r="AL144" s="1084">
        <f t="shared" si="12"/>
        <v>48</v>
      </c>
      <c r="AM144" s="1085"/>
      <c r="AN144" s="1086"/>
      <c r="AO144" s="1084">
        <v>16</v>
      </c>
      <c r="AP144" s="1085"/>
      <c r="AQ144" s="1086"/>
      <c r="AR144" s="1166">
        <f t="shared" si="13"/>
        <v>32</v>
      </c>
      <c r="AS144" s="1167"/>
      <c r="AT144" s="1168"/>
      <c r="AU144" s="1169">
        <f t="shared" si="16"/>
        <v>16</v>
      </c>
      <c r="AV144" s="1094"/>
      <c r="AW144" s="1095"/>
      <c r="AX144" s="1093">
        <v>16</v>
      </c>
      <c r="AY144" s="1094"/>
      <c r="AZ144" s="1095"/>
      <c r="BA144" s="1085"/>
      <c r="BB144" s="1085"/>
      <c r="BC144" s="1086"/>
      <c r="BD144" s="1085"/>
      <c r="BE144" s="1085"/>
      <c r="BF144" s="1085"/>
      <c r="BG144" s="1162"/>
      <c r="BH144" s="1085"/>
      <c r="BI144" s="1086"/>
      <c r="BJ144" s="1085"/>
      <c r="BK144" s="1085"/>
      <c r="BL144" s="1085"/>
      <c r="BM144" s="1162">
        <v>32</v>
      </c>
      <c r="BN144" s="1085"/>
      <c r="BO144" s="1086"/>
      <c r="BP144" s="1085"/>
      <c r="BQ144" s="1085"/>
      <c r="BR144" s="1085"/>
      <c r="BS144" s="1162"/>
      <c r="BT144" s="1085"/>
      <c r="BU144" s="1086"/>
      <c r="BV144" s="1085"/>
      <c r="BW144" s="1085"/>
      <c r="BX144" s="1085"/>
      <c r="BY144" s="1162"/>
      <c r="BZ144" s="1085"/>
      <c r="CA144" s="1086"/>
      <c r="CB144" s="363"/>
      <c r="CC144" s="211"/>
      <c r="CD144" s="211"/>
      <c r="CE144" s="211"/>
      <c r="CF144" s="211"/>
      <c r="CG144" s="277"/>
    </row>
    <row r="145" spans="3:85" ht="18">
      <c r="C145" s="275"/>
      <c r="D145" s="347"/>
      <c r="E145" s="1163" t="s">
        <v>193</v>
      </c>
      <c r="F145" s="1164"/>
      <c r="G145" s="1164"/>
      <c r="H145" s="1164"/>
      <c r="I145" s="1164"/>
      <c r="J145" s="1164"/>
      <c r="K145" s="1164"/>
      <c r="L145" s="1164"/>
      <c r="M145" s="1164"/>
      <c r="N145" s="1164"/>
      <c r="O145" s="1164"/>
      <c r="P145" s="1164"/>
      <c r="Q145" s="1164"/>
      <c r="R145" s="1164"/>
      <c r="S145" s="1164"/>
      <c r="T145" s="1164"/>
      <c r="U145" s="1164"/>
      <c r="V145" s="1164"/>
      <c r="W145" s="1164"/>
      <c r="X145" s="1164"/>
      <c r="Y145" s="1164"/>
      <c r="Z145" s="1164"/>
      <c r="AA145" s="1164"/>
      <c r="AB145" s="1164"/>
      <c r="AC145" s="1165"/>
      <c r="AD145" s="308"/>
      <c r="AE145" s="309"/>
      <c r="AF145" s="359"/>
      <c r="AG145" s="360"/>
      <c r="AH145" s="336"/>
      <c r="AI145" s="361"/>
      <c r="AJ145" s="362"/>
      <c r="AK145" s="321"/>
      <c r="AL145" s="1084">
        <f t="shared" si="12"/>
        <v>39</v>
      </c>
      <c r="AM145" s="1085"/>
      <c r="AN145" s="1086"/>
      <c r="AO145" s="1084">
        <v>13</v>
      </c>
      <c r="AP145" s="1085"/>
      <c r="AQ145" s="1086"/>
      <c r="AR145" s="1166">
        <f t="shared" si="13"/>
        <v>26</v>
      </c>
      <c r="AS145" s="1167"/>
      <c r="AT145" s="1168"/>
      <c r="AU145" s="1169">
        <f t="shared" si="16"/>
        <v>14</v>
      </c>
      <c r="AV145" s="1094"/>
      <c r="AW145" s="1095"/>
      <c r="AX145" s="1093">
        <v>12</v>
      </c>
      <c r="AY145" s="1094"/>
      <c r="AZ145" s="1095"/>
      <c r="BA145" s="1085"/>
      <c r="BB145" s="1085"/>
      <c r="BC145" s="1086"/>
      <c r="BD145" s="1085"/>
      <c r="BE145" s="1085"/>
      <c r="BF145" s="1085"/>
      <c r="BG145" s="1162"/>
      <c r="BH145" s="1085"/>
      <c r="BI145" s="1086"/>
      <c r="BJ145" s="1085"/>
      <c r="BK145" s="1085"/>
      <c r="BL145" s="1085"/>
      <c r="BM145" s="1162"/>
      <c r="BN145" s="1085"/>
      <c r="BO145" s="1086"/>
      <c r="BP145" s="1085">
        <v>26</v>
      </c>
      <c r="BQ145" s="1085"/>
      <c r="BR145" s="1085"/>
      <c r="BS145" s="1162"/>
      <c r="BT145" s="1085"/>
      <c r="BU145" s="1086"/>
      <c r="BV145" s="1085"/>
      <c r="BW145" s="1085"/>
      <c r="BX145" s="1085"/>
      <c r="BY145" s="1162"/>
      <c r="BZ145" s="1085"/>
      <c r="CA145" s="1086"/>
      <c r="CB145" s="363"/>
      <c r="CC145" s="211"/>
      <c r="CD145" s="211"/>
      <c r="CE145" s="211"/>
      <c r="CF145" s="211"/>
      <c r="CG145" s="277"/>
    </row>
    <row r="146" spans="3:85" ht="18">
      <c r="C146" s="275"/>
      <c r="D146" s="347"/>
      <c r="E146" s="1163" t="s">
        <v>194</v>
      </c>
      <c r="F146" s="1164"/>
      <c r="G146" s="1164"/>
      <c r="H146" s="1164"/>
      <c r="I146" s="1164"/>
      <c r="J146" s="1164"/>
      <c r="K146" s="1164"/>
      <c r="L146" s="1164"/>
      <c r="M146" s="1164"/>
      <c r="N146" s="1164"/>
      <c r="O146" s="1164"/>
      <c r="P146" s="1164"/>
      <c r="Q146" s="1164"/>
      <c r="R146" s="1164"/>
      <c r="S146" s="1164"/>
      <c r="T146" s="1164"/>
      <c r="U146" s="1164"/>
      <c r="V146" s="1164"/>
      <c r="W146" s="1164"/>
      <c r="X146" s="1164"/>
      <c r="Y146" s="1164"/>
      <c r="Z146" s="1164"/>
      <c r="AA146" s="1164"/>
      <c r="AB146" s="1164"/>
      <c r="AC146" s="1165"/>
      <c r="AD146" s="308"/>
      <c r="AE146" s="309"/>
      <c r="AF146" s="359"/>
      <c r="AG146" s="360"/>
      <c r="AH146" s="336"/>
      <c r="AI146" s="361"/>
      <c r="AJ146" s="362"/>
      <c r="AK146" s="321"/>
      <c r="AL146" s="1084">
        <f t="shared" si="12"/>
        <v>54</v>
      </c>
      <c r="AM146" s="1085"/>
      <c r="AN146" s="1086"/>
      <c r="AO146" s="1084">
        <v>18</v>
      </c>
      <c r="AP146" s="1085"/>
      <c r="AQ146" s="1086"/>
      <c r="AR146" s="1166">
        <f t="shared" si="13"/>
        <v>36</v>
      </c>
      <c r="AS146" s="1167"/>
      <c r="AT146" s="1168"/>
      <c r="AU146" s="1169">
        <f t="shared" si="16"/>
        <v>24</v>
      </c>
      <c r="AV146" s="1094"/>
      <c r="AW146" s="1095"/>
      <c r="AX146" s="1093">
        <v>12</v>
      </c>
      <c r="AY146" s="1094"/>
      <c r="AZ146" s="1095"/>
      <c r="BA146" s="1085"/>
      <c r="BB146" s="1085"/>
      <c r="BC146" s="1086"/>
      <c r="BD146" s="1085"/>
      <c r="BE146" s="1085"/>
      <c r="BF146" s="1085"/>
      <c r="BG146" s="1162"/>
      <c r="BH146" s="1085"/>
      <c r="BI146" s="1086"/>
      <c r="BJ146" s="1085"/>
      <c r="BK146" s="1085"/>
      <c r="BL146" s="1085"/>
      <c r="BM146" s="1162"/>
      <c r="BN146" s="1085"/>
      <c r="BO146" s="1086"/>
      <c r="BP146" s="1085">
        <v>36</v>
      </c>
      <c r="BQ146" s="1085"/>
      <c r="BR146" s="1085"/>
      <c r="BS146" s="1162"/>
      <c r="BT146" s="1085"/>
      <c r="BU146" s="1086"/>
      <c r="BV146" s="1085"/>
      <c r="BW146" s="1085"/>
      <c r="BX146" s="1085"/>
      <c r="BY146" s="1162"/>
      <c r="BZ146" s="1085"/>
      <c r="CA146" s="1086"/>
      <c r="CB146" s="363"/>
      <c r="CC146" s="211"/>
      <c r="CD146" s="211"/>
      <c r="CE146" s="211"/>
      <c r="CF146" s="211"/>
      <c r="CG146" s="277"/>
    </row>
    <row r="147" spans="3:85" ht="18">
      <c r="C147" s="275"/>
      <c r="D147" s="347"/>
      <c r="E147" s="1163" t="s">
        <v>195</v>
      </c>
      <c r="F147" s="1164"/>
      <c r="G147" s="1164"/>
      <c r="H147" s="1164"/>
      <c r="I147" s="1164"/>
      <c r="J147" s="1164"/>
      <c r="K147" s="1164"/>
      <c r="L147" s="1164"/>
      <c r="M147" s="1164"/>
      <c r="N147" s="1164"/>
      <c r="O147" s="1164"/>
      <c r="P147" s="1164"/>
      <c r="Q147" s="1164"/>
      <c r="R147" s="1164"/>
      <c r="S147" s="1164"/>
      <c r="T147" s="1164"/>
      <c r="U147" s="1164"/>
      <c r="V147" s="1164"/>
      <c r="W147" s="1164"/>
      <c r="X147" s="1164"/>
      <c r="Y147" s="1164"/>
      <c r="Z147" s="1164"/>
      <c r="AA147" s="1164"/>
      <c r="AB147" s="1164"/>
      <c r="AC147" s="1165"/>
      <c r="AD147" s="308"/>
      <c r="AE147" s="309"/>
      <c r="AF147" s="359"/>
      <c r="AG147" s="360"/>
      <c r="AH147" s="336"/>
      <c r="AI147" s="361"/>
      <c r="AJ147" s="362"/>
      <c r="AK147" s="321"/>
      <c r="AL147" s="1084">
        <f t="shared" si="12"/>
        <v>63</v>
      </c>
      <c r="AM147" s="1085"/>
      <c r="AN147" s="1086"/>
      <c r="AO147" s="1084">
        <v>21</v>
      </c>
      <c r="AP147" s="1085"/>
      <c r="AQ147" s="1086"/>
      <c r="AR147" s="1166">
        <f t="shared" si="13"/>
        <v>42</v>
      </c>
      <c r="AS147" s="1167"/>
      <c r="AT147" s="1168"/>
      <c r="AU147" s="1169">
        <v>30</v>
      </c>
      <c r="AV147" s="1094"/>
      <c r="AW147" s="1095"/>
      <c r="AX147" s="1093">
        <v>12</v>
      </c>
      <c r="AY147" s="1094"/>
      <c r="AZ147" s="1095"/>
      <c r="BA147" s="1085"/>
      <c r="BB147" s="1085"/>
      <c r="BC147" s="1086"/>
      <c r="BD147" s="1085"/>
      <c r="BE147" s="1085"/>
      <c r="BF147" s="1085"/>
      <c r="BG147" s="1162"/>
      <c r="BH147" s="1085"/>
      <c r="BI147" s="1086"/>
      <c r="BJ147" s="1085"/>
      <c r="BK147" s="1085"/>
      <c r="BL147" s="1085"/>
      <c r="BM147" s="1162"/>
      <c r="BN147" s="1085"/>
      <c r="BO147" s="1086"/>
      <c r="BP147" s="1085">
        <v>42</v>
      </c>
      <c r="BQ147" s="1085"/>
      <c r="BR147" s="1085"/>
      <c r="BS147" s="1162"/>
      <c r="BT147" s="1085"/>
      <c r="BU147" s="1086"/>
      <c r="BV147" s="1085"/>
      <c r="BW147" s="1085"/>
      <c r="BX147" s="1085"/>
      <c r="BY147" s="1162"/>
      <c r="BZ147" s="1085"/>
      <c r="CA147" s="1086"/>
      <c r="CB147" s="363"/>
      <c r="CC147" s="211"/>
      <c r="CD147" s="211"/>
      <c r="CE147" s="211"/>
      <c r="CF147" s="211"/>
      <c r="CG147" s="277"/>
    </row>
    <row r="148" spans="3:85" s="358" customFormat="1" ht="25.5" customHeight="1">
      <c r="C148" s="346"/>
      <c r="D148" s="364" t="s">
        <v>196</v>
      </c>
      <c r="E148" s="1155" t="s">
        <v>197</v>
      </c>
      <c r="F148" s="1156"/>
      <c r="G148" s="1156"/>
      <c r="H148" s="1156"/>
      <c r="I148" s="1156"/>
      <c r="J148" s="1156"/>
      <c r="K148" s="1156"/>
      <c r="L148" s="1156"/>
      <c r="M148" s="1156"/>
      <c r="N148" s="1156"/>
      <c r="O148" s="1156"/>
      <c r="P148" s="1156"/>
      <c r="Q148" s="1156"/>
      <c r="R148" s="1156"/>
      <c r="S148" s="1156"/>
      <c r="T148" s="1156"/>
      <c r="U148" s="1156"/>
      <c r="V148" s="1156"/>
      <c r="W148" s="1156"/>
      <c r="X148" s="1156"/>
      <c r="Y148" s="1156"/>
      <c r="Z148" s="1156"/>
      <c r="AA148" s="1156"/>
      <c r="AB148" s="1156"/>
      <c r="AC148" s="1157"/>
      <c r="AD148" s="348" t="s">
        <v>98</v>
      </c>
      <c r="AE148" s="349" t="s">
        <v>98</v>
      </c>
      <c r="AF148" s="365" t="s">
        <v>98</v>
      </c>
      <c r="AG148" s="366" t="s">
        <v>104</v>
      </c>
      <c r="AH148" s="367" t="s">
        <v>98</v>
      </c>
      <c r="AI148" s="353" t="s">
        <v>98</v>
      </c>
      <c r="AJ148" s="354" t="s">
        <v>98</v>
      </c>
      <c r="AK148" s="355" t="s">
        <v>98</v>
      </c>
      <c r="AL148" s="1145">
        <f t="shared" si="12"/>
        <v>114</v>
      </c>
      <c r="AM148" s="1146"/>
      <c r="AN148" s="1147"/>
      <c r="AO148" s="1145">
        <v>38</v>
      </c>
      <c r="AP148" s="1146"/>
      <c r="AQ148" s="1147"/>
      <c r="AR148" s="1148">
        <f t="shared" si="13"/>
        <v>76</v>
      </c>
      <c r="AS148" s="1149"/>
      <c r="AT148" s="1150"/>
      <c r="AU148" s="1158">
        <f t="shared" si="15"/>
        <v>60</v>
      </c>
      <c r="AV148" s="1159"/>
      <c r="AW148" s="1160"/>
      <c r="AX148" s="1161">
        <v>16</v>
      </c>
      <c r="AY148" s="1159"/>
      <c r="AZ148" s="1160"/>
      <c r="BA148" s="1136"/>
      <c r="BB148" s="1136"/>
      <c r="BC148" s="1137"/>
      <c r="BD148" s="1136"/>
      <c r="BE148" s="1136"/>
      <c r="BF148" s="1136"/>
      <c r="BG148" s="1135"/>
      <c r="BH148" s="1136"/>
      <c r="BI148" s="1137"/>
      <c r="BJ148" s="1136">
        <v>34</v>
      </c>
      <c r="BK148" s="1136"/>
      <c r="BL148" s="1136"/>
      <c r="BM148" s="1135">
        <v>42</v>
      </c>
      <c r="BN148" s="1136"/>
      <c r="BO148" s="1137"/>
      <c r="BP148" s="1136"/>
      <c r="BQ148" s="1136"/>
      <c r="BR148" s="1136"/>
      <c r="BS148" s="1135"/>
      <c r="BT148" s="1136"/>
      <c r="BU148" s="1137"/>
      <c r="BV148" s="1138"/>
      <c r="BW148" s="1138"/>
      <c r="BX148" s="1138"/>
      <c r="BY148" s="1139"/>
      <c r="BZ148" s="1140"/>
      <c r="CA148" s="1141"/>
      <c r="CB148" s="368"/>
      <c r="CC148" s="214"/>
      <c r="CD148" s="214"/>
      <c r="CE148" s="214"/>
      <c r="CF148" s="214"/>
      <c r="CG148" s="357"/>
    </row>
    <row r="149" spans="3:85" s="358" customFormat="1" ht="26.25" customHeight="1" thickBot="1">
      <c r="C149" s="346"/>
      <c r="D149" s="347" t="s">
        <v>198</v>
      </c>
      <c r="E149" s="1142" t="s">
        <v>199</v>
      </c>
      <c r="F149" s="1143"/>
      <c r="G149" s="1143"/>
      <c r="H149" s="1143"/>
      <c r="I149" s="1143"/>
      <c r="J149" s="1143"/>
      <c r="K149" s="1143"/>
      <c r="L149" s="1143"/>
      <c r="M149" s="1143"/>
      <c r="N149" s="1143"/>
      <c r="O149" s="1143"/>
      <c r="P149" s="1143"/>
      <c r="Q149" s="1143"/>
      <c r="R149" s="1143"/>
      <c r="S149" s="1143"/>
      <c r="T149" s="1143"/>
      <c r="U149" s="1143"/>
      <c r="V149" s="1143"/>
      <c r="W149" s="1143"/>
      <c r="X149" s="1143"/>
      <c r="Y149" s="1143"/>
      <c r="Z149" s="1143"/>
      <c r="AA149" s="1143"/>
      <c r="AB149" s="1143"/>
      <c r="AC149" s="1144"/>
      <c r="AD149" s="369" t="s">
        <v>98</v>
      </c>
      <c r="AE149" s="370" t="s">
        <v>98</v>
      </c>
      <c r="AF149" s="371" t="s">
        <v>98</v>
      </c>
      <c r="AG149" s="372" t="s">
        <v>98</v>
      </c>
      <c r="AH149" s="373" t="s">
        <v>48</v>
      </c>
      <c r="AI149" s="374" t="s">
        <v>98</v>
      </c>
      <c r="AJ149" s="375" t="s">
        <v>98</v>
      </c>
      <c r="AK149" s="372" t="s">
        <v>98</v>
      </c>
      <c r="AL149" s="1145">
        <f t="shared" si="12"/>
        <v>117</v>
      </c>
      <c r="AM149" s="1146"/>
      <c r="AN149" s="1147"/>
      <c r="AO149" s="1145">
        <v>39</v>
      </c>
      <c r="AP149" s="1146"/>
      <c r="AQ149" s="1147"/>
      <c r="AR149" s="1148">
        <f t="shared" si="13"/>
        <v>78</v>
      </c>
      <c r="AS149" s="1149"/>
      <c r="AT149" s="1150"/>
      <c r="AU149" s="1145">
        <f t="shared" ref="AU149" si="17">AR149-AX149</f>
        <v>54</v>
      </c>
      <c r="AV149" s="1146"/>
      <c r="AW149" s="1151"/>
      <c r="AX149" s="1152">
        <v>24</v>
      </c>
      <c r="AY149" s="1153"/>
      <c r="AZ149" s="1154"/>
      <c r="BA149" s="1126"/>
      <c r="BB149" s="1126"/>
      <c r="BC149" s="1128"/>
      <c r="BD149" s="1129"/>
      <c r="BE149" s="1129"/>
      <c r="BF149" s="1129"/>
      <c r="BG149" s="1130"/>
      <c r="BH149" s="1129"/>
      <c r="BI149" s="1131"/>
      <c r="BJ149" s="1132"/>
      <c r="BK149" s="1132"/>
      <c r="BL149" s="1132"/>
      <c r="BM149" s="1133"/>
      <c r="BN149" s="1132"/>
      <c r="BO149" s="1134"/>
      <c r="BP149" s="1129">
        <v>78</v>
      </c>
      <c r="BQ149" s="1129"/>
      <c r="BR149" s="1129"/>
      <c r="BS149" s="1130"/>
      <c r="BT149" s="1129"/>
      <c r="BU149" s="1131"/>
      <c r="BV149" s="1126"/>
      <c r="BW149" s="1126"/>
      <c r="BX149" s="1126"/>
      <c r="BY149" s="1127"/>
      <c r="BZ149" s="1126"/>
      <c r="CA149" s="1128"/>
      <c r="CB149" s="368"/>
      <c r="CC149" s="214"/>
      <c r="CD149" s="214"/>
      <c r="CE149" s="214"/>
      <c r="CF149" s="214"/>
      <c r="CG149" s="357"/>
    </row>
    <row r="150" spans="3:85" ht="18.75" customHeight="1" thickBot="1">
      <c r="C150" s="275"/>
      <c r="D150" s="414" t="s">
        <v>320</v>
      </c>
      <c r="E150" s="1066" t="s">
        <v>201</v>
      </c>
      <c r="F150" s="1067"/>
      <c r="G150" s="1067"/>
      <c r="H150" s="1067"/>
      <c r="I150" s="1067"/>
      <c r="J150" s="1067"/>
      <c r="K150" s="1067"/>
      <c r="L150" s="1067"/>
      <c r="M150" s="1067"/>
      <c r="N150" s="1067"/>
      <c r="O150" s="1067"/>
      <c r="P150" s="1067"/>
      <c r="Q150" s="1067"/>
      <c r="R150" s="1067"/>
      <c r="S150" s="1067"/>
      <c r="T150" s="1067"/>
      <c r="U150" s="1067"/>
      <c r="V150" s="1067"/>
      <c r="W150" s="1067"/>
      <c r="X150" s="1067"/>
      <c r="Y150" s="1067"/>
      <c r="Z150" s="1067"/>
      <c r="AA150" s="1067"/>
      <c r="AB150" s="1067"/>
      <c r="AC150" s="1068"/>
      <c r="AD150" s="1060" t="s">
        <v>113</v>
      </c>
      <c r="AE150" s="1061"/>
      <c r="AF150" s="1061"/>
      <c r="AG150" s="1061"/>
      <c r="AH150" s="1061"/>
      <c r="AI150" s="1061"/>
      <c r="AJ150" s="1061"/>
      <c r="AK150" s="1061"/>
      <c r="AL150" s="1069">
        <f>BM150</f>
        <v>72</v>
      </c>
      <c r="AM150" s="1070"/>
      <c r="AN150" s="1071"/>
      <c r="AO150" s="1069"/>
      <c r="AP150" s="1070"/>
      <c r="AQ150" s="1071"/>
      <c r="AR150" s="1069"/>
      <c r="AS150" s="1070"/>
      <c r="AT150" s="1071"/>
      <c r="AU150" s="1072"/>
      <c r="AV150" s="1061"/>
      <c r="AW150" s="1073"/>
      <c r="AX150" s="1060"/>
      <c r="AY150" s="1061"/>
      <c r="AZ150" s="1073"/>
      <c r="BA150" s="1061"/>
      <c r="BB150" s="1061"/>
      <c r="BC150" s="1062"/>
      <c r="BD150" s="1061"/>
      <c r="BE150" s="1061"/>
      <c r="BF150" s="1061"/>
      <c r="BG150" s="1060"/>
      <c r="BH150" s="1061"/>
      <c r="BI150" s="1062"/>
      <c r="BJ150" s="1123"/>
      <c r="BK150" s="1123"/>
      <c r="BL150" s="1123"/>
      <c r="BM150" s="1124">
        <v>72</v>
      </c>
      <c r="BN150" s="1123"/>
      <c r="BO150" s="1125"/>
      <c r="BP150" s="1061"/>
      <c r="BQ150" s="1061"/>
      <c r="BR150" s="1061"/>
      <c r="BS150" s="1060"/>
      <c r="BT150" s="1061"/>
      <c r="BU150" s="1062"/>
      <c r="BV150" s="1058"/>
      <c r="BW150" s="1058"/>
      <c r="BX150" s="1058"/>
      <c r="BY150" s="1057"/>
      <c r="BZ150" s="1058"/>
      <c r="CA150" s="1059"/>
      <c r="CB150" s="225"/>
      <c r="CC150" s="211"/>
      <c r="CD150" s="211"/>
      <c r="CE150" s="211"/>
      <c r="CF150" s="211"/>
      <c r="CG150" s="277"/>
    </row>
    <row r="151" spans="3:85" ht="18.75" customHeight="1" thickBot="1">
      <c r="C151" s="275"/>
      <c r="D151" s="414" t="s">
        <v>202</v>
      </c>
      <c r="E151" s="1066" t="s">
        <v>180</v>
      </c>
      <c r="F151" s="1067"/>
      <c r="G151" s="1067"/>
      <c r="H151" s="1067"/>
      <c r="I151" s="1067"/>
      <c r="J151" s="1067"/>
      <c r="K151" s="1067"/>
      <c r="L151" s="1067"/>
      <c r="M151" s="1067"/>
      <c r="N151" s="1067"/>
      <c r="O151" s="1067"/>
      <c r="P151" s="1067"/>
      <c r="Q151" s="1067"/>
      <c r="R151" s="1067"/>
      <c r="S151" s="1067"/>
      <c r="T151" s="1067"/>
      <c r="U151" s="1067"/>
      <c r="V151" s="1067"/>
      <c r="W151" s="1067"/>
      <c r="X151" s="1067"/>
      <c r="Y151" s="1067"/>
      <c r="Z151" s="1067"/>
      <c r="AA151" s="1067"/>
      <c r="AB151" s="1067"/>
      <c r="AC151" s="1068"/>
      <c r="AD151" s="1060" t="s">
        <v>113</v>
      </c>
      <c r="AE151" s="1061"/>
      <c r="AF151" s="1061"/>
      <c r="AG151" s="1061"/>
      <c r="AH151" s="1061"/>
      <c r="AI151" s="1061"/>
      <c r="AJ151" s="1061"/>
      <c r="AK151" s="1061"/>
      <c r="AL151" s="1069">
        <f>BP151</f>
        <v>108</v>
      </c>
      <c r="AM151" s="1070"/>
      <c r="AN151" s="1071"/>
      <c r="AO151" s="1069"/>
      <c r="AP151" s="1070"/>
      <c r="AQ151" s="1071"/>
      <c r="AR151" s="1069"/>
      <c r="AS151" s="1070"/>
      <c r="AT151" s="1071"/>
      <c r="AU151" s="1072"/>
      <c r="AV151" s="1061"/>
      <c r="AW151" s="1073"/>
      <c r="AX151" s="1060"/>
      <c r="AY151" s="1061"/>
      <c r="AZ151" s="1073"/>
      <c r="BA151" s="1061"/>
      <c r="BB151" s="1061"/>
      <c r="BC151" s="1062"/>
      <c r="BD151" s="1061"/>
      <c r="BE151" s="1061"/>
      <c r="BF151" s="1061"/>
      <c r="BG151" s="1060"/>
      <c r="BH151" s="1061"/>
      <c r="BI151" s="1062"/>
      <c r="BJ151" s="1123"/>
      <c r="BK151" s="1123"/>
      <c r="BL151" s="1123"/>
      <c r="BM151" s="1124"/>
      <c r="BN151" s="1123"/>
      <c r="BO151" s="1125"/>
      <c r="BP151" s="1061">
        <v>108</v>
      </c>
      <c r="BQ151" s="1061"/>
      <c r="BR151" s="1061"/>
      <c r="BS151" s="1060"/>
      <c r="BT151" s="1061"/>
      <c r="BU151" s="1062"/>
      <c r="BV151" s="1058"/>
      <c r="BW151" s="1058"/>
      <c r="BX151" s="1058"/>
      <c r="BY151" s="1057"/>
      <c r="BZ151" s="1058"/>
      <c r="CA151" s="1059"/>
      <c r="CB151" s="225"/>
      <c r="CC151" s="211"/>
      <c r="CD151" s="211"/>
      <c r="CE151" s="211"/>
      <c r="CF151" s="211"/>
      <c r="CG151" s="277"/>
    </row>
    <row r="152" spans="3:85" ht="39.75" customHeight="1" thickTop="1">
      <c r="C152" s="275"/>
      <c r="D152" s="338" t="s">
        <v>203</v>
      </c>
      <c r="E152" s="1118" t="s">
        <v>204</v>
      </c>
      <c r="F152" s="1119"/>
      <c r="G152" s="1119"/>
      <c r="H152" s="1119"/>
      <c r="I152" s="1119"/>
      <c r="J152" s="1119"/>
      <c r="K152" s="1119"/>
      <c r="L152" s="1119"/>
      <c r="M152" s="1119"/>
      <c r="N152" s="1119"/>
      <c r="O152" s="1119"/>
      <c r="P152" s="1119"/>
      <c r="Q152" s="1119"/>
      <c r="R152" s="1119"/>
      <c r="S152" s="1119"/>
      <c r="T152" s="1119"/>
      <c r="U152" s="1119"/>
      <c r="V152" s="1119"/>
      <c r="W152" s="1119"/>
      <c r="X152" s="1119"/>
      <c r="Y152" s="1119"/>
      <c r="Z152" s="1119"/>
      <c r="AA152" s="1119"/>
      <c r="AB152" s="1119"/>
      <c r="AC152" s="1120"/>
      <c r="AD152" s="339" t="s">
        <v>98</v>
      </c>
      <c r="AE152" s="340" t="s">
        <v>98</v>
      </c>
      <c r="AF152" s="344" t="s">
        <v>98</v>
      </c>
      <c r="AG152" s="345" t="s">
        <v>98</v>
      </c>
      <c r="AH152" s="376" t="s">
        <v>98</v>
      </c>
      <c r="AI152" s="340" t="s">
        <v>98</v>
      </c>
      <c r="AJ152" s="377" t="s">
        <v>321</v>
      </c>
      <c r="AK152" s="345" t="s">
        <v>98</v>
      </c>
      <c r="AL152" s="1121">
        <f>AL153</f>
        <v>393</v>
      </c>
      <c r="AM152" s="1119"/>
      <c r="AN152" s="1122"/>
      <c r="AO152" s="1121">
        <f t="shared" ref="AO152" si="18">AO153</f>
        <v>131</v>
      </c>
      <c r="AP152" s="1119"/>
      <c r="AQ152" s="1122"/>
      <c r="AR152" s="1121">
        <f t="shared" ref="AR152" si="19">AR153</f>
        <v>262</v>
      </c>
      <c r="AS152" s="1119"/>
      <c r="AT152" s="1122"/>
      <c r="AU152" s="1117">
        <f>AU153</f>
        <v>192</v>
      </c>
      <c r="AV152" s="1107"/>
      <c r="AW152" s="1107"/>
      <c r="AX152" s="1106">
        <f>AX153</f>
        <v>70</v>
      </c>
      <c r="AY152" s="1107"/>
      <c r="AZ152" s="1107"/>
      <c r="BA152" s="1106">
        <f>BA153+BA158</f>
        <v>0</v>
      </c>
      <c r="BB152" s="1107"/>
      <c r="BC152" s="1108"/>
      <c r="BD152" s="1117">
        <f>BD153+BD158</f>
        <v>0</v>
      </c>
      <c r="BE152" s="1107"/>
      <c r="BF152" s="1107"/>
      <c r="BG152" s="1106">
        <f>BG153+BG158</f>
        <v>0</v>
      </c>
      <c r="BH152" s="1107"/>
      <c r="BI152" s="1108"/>
      <c r="BJ152" s="1117">
        <f>BJ153+BJ158</f>
        <v>0</v>
      </c>
      <c r="BK152" s="1107"/>
      <c r="BL152" s="1107"/>
      <c r="BM152" s="1106">
        <f>BM153+BM158</f>
        <v>0</v>
      </c>
      <c r="BN152" s="1107"/>
      <c r="BO152" s="1108"/>
      <c r="BP152" s="1117">
        <f>BP153+BP158</f>
        <v>0</v>
      </c>
      <c r="BQ152" s="1107"/>
      <c r="BR152" s="1107"/>
      <c r="BS152" s="1106">
        <f>BS153</f>
        <v>132</v>
      </c>
      <c r="BT152" s="1107"/>
      <c r="BU152" s="1108"/>
      <c r="BV152" s="1117">
        <f>BV153</f>
        <v>130</v>
      </c>
      <c r="BW152" s="1107"/>
      <c r="BX152" s="1107"/>
      <c r="BY152" s="1106">
        <f>BY153+BY158</f>
        <v>0</v>
      </c>
      <c r="BZ152" s="1107"/>
      <c r="CA152" s="1108"/>
      <c r="CB152" s="225"/>
      <c r="CC152" s="225"/>
      <c r="CD152" s="211"/>
      <c r="CE152" s="211"/>
      <c r="CF152" s="211"/>
      <c r="CG152" s="277"/>
    </row>
    <row r="153" spans="3:85" s="391" customFormat="1" ht="39" customHeight="1">
      <c r="C153" s="378"/>
      <c r="D153" s="379" t="s">
        <v>205</v>
      </c>
      <c r="E153" s="1109" t="s">
        <v>206</v>
      </c>
      <c r="F153" s="1110"/>
      <c r="G153" s="1110"/>
      <c r="H153" s="1110"/>
      <c r="I153" s="1110"/>
      <c r="J153" s="1110"/>
      <c r="K153" s="1110"/>
      <c r="L153" s="1110"/>
      <c r="M153" s="1110"/>
      <c r="N153" s="1110"/>
      <c r="O153" s="1110"/>
      <c r="P153" s="1110"/>
      <c r="Q153" s="1110"/>
      <c r="R153" s="1110"/>
      <c r="S153" s="1110"/>
      <c r="T153" s="1110"/>
      <c r="U153" s="1110"/>
      <c r="V153" s="1110"/>
      <c r="W153" s="1110"/>
      <c r="X153" s="1110"/>
      <c r="Y153" s="1110"/>
      <c r="Z153" s="1110"/>
      <c r="AA153" s="1110"/>
      <c r="AB153" s="1110"/>
      <c r="AC153" s="1111"/>
      <c r="AD153" s="380" t="s">
        <v>98</v>
      </c>
      <c r="AE153" s="381" t="s">
        <v>98</v>
      </c>
      <c r="AF153" s="382" t="s">
        <v>98</v>
      </c>
      <c r="AG153" s="383" t="s">
        <v>98</v>
      </c>
      <c r="AH153" s="384" t="s">
        <v>98</v>
      </c>
      <c r="AI153" s="385" t="s">
        <v>48</v>
      </c>
      <c r="AJ153" s="386" t="s">
        <v>48</v>
      </c>
      <c r="AK153" s="387" t="s">
        <v>98</v>
      </c>
      <c r="AL153" s="1112">
        <f>SUM(AL154:AN157)</f>
        <v>393</v>
      </c>
      <c r="AM153" s="1103"/>
      <c r="AN153" s="1105"/>
      <c r="AO153" s="1112">
        <f>SUM(AO154:AQ157)</f>
        <v>131</v>
      </c>
      <c r="AP153" s="1103"/>
      <c r="AQ153" s="1105"/>
      <c r="AR153" s="1113">
        <f>SUM(AR154:AT157)</f>
        <v>262</v>
      </c>
      <c r="AS153" s="1114"/>
      <c r="AT153" s="1115"/>
      <c r="AU153" s="1112">
        <f>SUM(AU154:AW157)</f>
        <v>192</v>
      </c>
      <c r="AV153" s="1103"/>
      <c r="AW153" s="1116"/>
      <c r="AX153" s="1104">
        <f>SUM(AX154:AZ157)</f>
        <v>70</v>
      </c>
      <c r="AY153" s="1103"/>
      <c r="AZ153" s="1116"/>
      <c r="BA153" s="1103"/>
      <c r="BB153" s="1103"/>
      <c r="BC153" s="1105"/>
      <c r="BD153" s="1103"/>
      <c r="BE153" s="1103"/>
      <c r="BF153" s="1103"/>
      <c r="BG153" s="1104"/>
      <c r="BH153" s="1103"/>
      <c r="BI153" s="1105"/>
      <c r="BJ153" s="1103"/>
      <c r="BK153" s="1103"/>
      <c r="BL153" s="1103"/>
      <c r="BM153" s="1104"/>
      <c r="BN153" s="1103"/>
      <c r="BO153" s="1105"/>
      <c r="BP153" s="1103"/>
      <c r="BQ153" s="1103"/>
      <c r="BR153" s="1103"/>
      <c r="BS153" s="1104">
        <f>SUM(BS154:BU157)</f>
        <v>132</v>
      </c>
      <c r="BT153" s="1103"/>
      <c r="BU153" s="1105"/>
      <c r="BV153" s="1103">
        <f>SUM(BV154:BX157)</f>
        <v>130</v>
      </c>
      <c r="BW153" s="1103"/>
      <c r="BX153" s="1103"/>
      <c r="BY153" s="1104"/>
      <c r="BZ153" s="1103"/>
      <c r="CA153" s="1105"/>
      <c r="CB153" s="388"/>
      <c r="CC153" s="388"/>
      <c r="CD153" s="389"/>
      <c r="CE153" s="389"/>
      <c r="CF153" s="389"/>
      <c r="CG153" s="390"/>
    </row>
    <row r="154" spans="3:85" ht="35.25" customHeight="1">
      <c r="C154" s="275"/>
      <c r="D154" s="1098"/>
      <c r="E154" s="1081" t="s">
        <v>318</v>
      </c>
      <c r="F154" s="1082"/>
      <c r="G154" s="1082"/>
      <c r="H154" s="1082"/>
      <c r="I154" s="1082"/>
      <c r="J154" s="1082"/>
      <c r="K154" s="1082"/>
      <c r="L154" s="1082"/>
      <c r="M154" s="1082"/>
      <c r="N154" s="1082"/>
      <c r="O154" s="1082"/>
      <c r="P154" s="1082"/>
      <c r="Q154" s="1082"/>
      <c r="R154" s="1082"/>
      <c r="S154" s="1082"/>
      <c r="T154" s="1082"/>
      <c r="U154" s="1082"/>
      <c r="V154" s="1082"/>
      <c r="W154" s="1082"/>
      <c r="X154" s="1082"/>
      <c r="Y154" s="1082"/>
      <c r="Z154" s="1082"/>
      <c r="AA154" s="1082"/>
      <c r="AB154" s="1082"/>
      <c r="AC154" s="1083"/>
      <c r="AD154" s="308"/>
      <c r="AE154" s="309"/>
      <c r="AF154" s="362"/>
      <c r="AG154" s="321"/>
      <c r="AH154" s="336"/>
      <c r="AI154" s="309"/>
      <c r="AJ154" s="359"/>
      <c r="AK154" s="392"/>
      <c r="AL154" s="1084">
        <f>AO154+AR154</f>
        <v>117</v>
      </c>
      <c r="AM154" s="1085"/>
      <c r="AN154" s="1086"/>
      <c r="AO154" s="1084">
        <v>39</v>
      </c>
      <c r="AP154" s="1085"/>
      <c r="AQ154" s="1086"/>
      <c r="AR154" s="1087">
        <f>SUM(BD154:CA154)</f>
        <v>78</v>
      </c>
      <c r="AS154" s="1088"/>
      <c r="AT154" s="1089"/>
      <c r="AU154" s="1090">
        <f>AR154-AX154</f>
        <v>58</v>
      </c>
      <c r="AV154" s="1091"/>
      <c r="AW154" s="1092"/>
      <c r="AX154" s="1093">
        <v>20</v>
      </c>
      <c r="AY154" s="1094"/>
      <c r="AZ154" s="1095"/>
      <c r="BA154" s="1096"/>
      <c r="BB154" s="1096"/>
      <c r="BC154" s="1097"/>
      <c r="BD154" s="945"/>
      <c r="BE154" s="945"/>
      <c r="BF154" s="945"/>
      <c r="BG154" s="956"/>
      <c r="BH154" s="945"/>
      <c r="BI154" s="960"/>
      <c r="BJ154" s="945"/>
      <c r="BK154" s="945"/>
      <c r="BL154" s="945"/>
      <c r="BM154" s="1074"/>
      <c r="BN154" s="1075"/>
      <c r="BO154" s="1076"/>
      <c r="BP154" s="1077"/>
      <c r="BQ154" s="1078"/>
      <c r="BR154" s="1079"/>
      <c r="BS154" s="1074"/>
      <c r="BT154" s="1075"/>
      <c r="BU154" s="1076"/>
      <c r="BV154" s="1077">
        <v>78</v>
      </c>
      <c r="BW154" s="1078"/>
      <c r="BX154" s="1079"/>
      <c r="BY154" s="1063"/>
      <c r="BZ154" s="1064"/>
      <c r="CA154" s="1065"/>
      <c r="CB154" s="225"/>
      <c r="CC154" s="225"/>
      <c r="CD154" s="211"/>
      <c r="CE154" s="211"/>
      <c r="CF154" s="211"/>
      <c r="CG154" s="277"/>
    </row>
    <row r="155" spans="3:85" ht="18" customHeight="1">
      <c r="C155" s="275"/>
      <c r="D155" s="1099"/>
      <c r="E155" s="1081" t="s">
        <v>207</v>
      </c>
      <c r="F155" s="1082"/>
      <c r="G155" s="1082"/>
      <c r="H155" s="1082"/>
      <c r="I155" s="1082"/>
      <c r="J155" s="1082"/>
      <c r="K155" s="1082"/>
      <c r="L155" s="1082"/>
      <c r="M155" s="1082"/>
      <c r="N155" s="1082"/>
      <c r="O155" s="1082"/>
      <c r="P155" s="1082"/>
      <c r="Q155" s="1082"/>
      <c r="R155" s="1082"/>
      <c r="S155" s="1082"/>
      <c r="T155" s="1082"/>
      <c r="U155" s="1082"/>
      <c r="V155" s="1082"/>
      <c r="W155" s="1082"/>
      <c r="X155" s="1082"/>
      <c r="Y155" s="1082"/>
      <c r="Z155" s="1082"/>
      <c r="AA155" s="1082"/>
      <c r="AB155" s="1082"/>
      <c r="AC155" s="1083"/>
      <c r="AD155" s="308"/>
      <c r="AE155" s="309"/>
      <c r="AF155" s="362"/>
      <c r="AG155" s="321"/>
      <c r="AH155" s="336"/>
      <c r="AI155" s="309"/>
      <c r="AJ155" s="359"/>
      <c r="AK155" s="392"/>
      <c r="AL155" s="1084">
        <f>AO155+AR155</f>
        <v>78</v>
      </c>
      <c r="AM155" s="1085"/>
      <c r="AN155" s="1086"/>
      <c r="AO155" s="1084">
        <v>26</v>
      </c>
      <c r="AP155" s="1085"/>
      <c r="AQ155" s="1086"/>
      <c r="AR155" s="1087">
        <f>SUM(BD155:CA155)</f>
        <v>52</v>
      </c>
      <c r="AS155" s="1088"/>
      <c r="AT155" s="1089"/>
      <c r="AU155" s="1090">
        <f>AR155-AX155</f>
        <v>44</v>
      </c>
      <c r="AV155" s="1091"/>
      <c r="AW155" s="1092"/>
      <c r="AX155" s="1093">
        <v>8</v>
      </c>
      <c r="AY155" s="1094"/>
      <c r="AZ155" s="1095"/>
      <c r="BA155" s="1096"/>
      <c r="BB155" s="1096"/>
      <c r="BC155" s="1097"/>
      <c r="BD155" s="945"/>
      <c r="BE155" s="945"/>
      <c r="BF155" s="945"/>
      <c r="BG155" s="956"/>
      <c r="BH155" s="945"/>
      <c r="BI155" s="960"/>
      <c r="BJ155" s="945"/>
      <c r="BK155" s="945"/>
      <c r="BL155" s="945"/>
      <c r="BM155" s="1074"/>
      <c r="BN155" s="1075"/>
      <c r="BO155" s="1076"/>
      <c r="BP155" s="1077"/>
      <c r="BQ155" s="1078"/>
      <c r="BR155" s="1079"/>
      <c r="BS155" s="1074"/>
      <c r="BT155" s="1075"/>
      <c r="BU155" s="1076"/>
      <c r="BV155" s="1077">
        <v>52</v>
      </c>
      <c r="BW155" s="1078"/>
      <c r="BX155" s="1079"/>
      <c r="BY155" s="1063"/>
      <c r="BZ155" s="1064"/>
      <c r="CA155" s="1065"/>
      <c r="CB155" s="225"/>
      <c r="CC155" s="225"/>
      <c r="CD155" s="211"/>
      <c r="CE155" s="211"/>
      <c r="CF155" s="211"/>
      <c r="CG155" s="277"/>
    </row>
    <row r="156" spans="3:85" ht="18" customHeight="1">
      <c r="C156" s="275"/>
      <c r="D156" s="1099"/>
      <c r="E156" s="1081" t="s">
        <v>319</v>
      </c>
      <c r="F156" s="1082"/>
      <c r="G156" s="1082"/>
      <c r="H156" s="1082"/>
      <c r="I156" s="1082"/>
      <c r="J156" s="1082"/>
      <c r="K156" s="1082"/>
      <c r="L156" s="1082"/>
      <c r="M156" s="1082"/>
      <c r="N156" s="1082"/>
      <c r="O156" s="1082"/>
      <c r="P156" s="1082"/>
      <c r="Q156" s="1082"/>
      <c r="R156" s="1082"/>
      <c r="S156" s="1082"/>
      <c r="T156" s="1082"/>
      <c r="U156" s="1082"/>
      <c r="V156" s="1082"/>
      <c r="W156" s="1082"/>
      <c r="X156" s="1082"/>
      <c r="Y156" s="1082"/>
      <c r="Z156" s="1082"/>
      <c r="AA156" s="1082"/>
      <c r="AB156" s="1082"/>
      <c r="AC156" s="1083"/>
      <c r="AD156" s="308"/>
      <c r="AE156" s="309"/>
      <c r="AF156" s="362"/>
      <c r="AG156" s="321"/>
      <c r="AH156" s="336"/>
      <c r="AI156" s="309"/>
      <c r="AJ156" s="359"/>
      <c r="AK156" s="392"/>
      <c r="AL156" s="1084">
        <f>AO156+AR156</f>
        <v>132</v>
      </c>
      <c r="AM156" s="1085"/>
      <c r="AN156" s="1086"/>
      <c r="AO156" s="1084">
        <v>44</v>
      </c>
      <c r="AP156" s="1085"/>
      <c r="AQ156" s="1086"/>
      <c r="AR156" s="1087">
        <f>SUM(BD156:CA156)</f>
        <v>88</v>
      </c>
      <c r="AS156" s="1088"/>
      <c r="AT156" s="1089"/>
      <c r="AU156" s="1090">
        <f>AR156-AX156</f>
        <v>56</v>
      </c>
      <c r="AV156" s="1091"/>
      <c r="AW156" s="1092"/>
      <c r="AX156" s="1093">
        <v>32</v>
      </c>
      <c r="AY156" s="1094"/>
      <c r="AZ156" s="1095"/>
      <c r="BA156" s="1096"/>
      <c r="BB156" s="1096"/>
      <c r="BC156" s="1097"/>
      <c r="BD156" s="945"/>
      <c r="BE156" s="945"/>
      <c r="BF156" s="945"/>
      <c r="BG156" s="956"/>
      <c r="BH156" s="945"/>
      <c r="BI156" s="960"/>
      <c r="BJ156" s="945"/>
      <c r="BK156" s="945"/>
      <c r="BL156" s="945"/>
      <c r="BM156" s="1074"/>
      <c r="BN156" s="1075"/>
      <c r="BO156" s="1076"/>
      <c r="BP156" s="1080"/>
      <c r="BQ156" s="1080"/>
      <c r="BR156" s="1080"/>
      <c r="BS156" s="1074">
        <v>88</v>
      </c>
      <c r="BT156" s="1075"/>
      <c r="BU156" s="1076"/>
      <c r="BV156" s="1080"/>
      <c r="BW156" s="1080"/>
      <c r="BX156" s="1080"/>
      <c r="BY156" s="1063"/>
      <c r="BZ156" s="1064"/>
      <c r="CA156" s="1065"/>
      <c r="CB156" s="225"/>
      <c r="CC156" s="225"/>
      <c r="CD156" s="211"/>
      <c r="CE156" s="211"/>
      <c r="CF156" s="211"/>
      <c r="CG156" s="277"/>
    </row>
    <row r="157" spans="3:85" ht="18" customHeight="1" thickBot="1">
      <c r="C157" s="275"/>
      <c r="D157" s="1099"/>
      <c r="E157" s="1100" t="s">
        <v>209</v>
      </c>
      <c r="F157" s="1101"/>
      <c r="G157" s="1101"/>
      <c r="H157" s="1101"/>
      <c r="I157" s="1101"/>
      <c r="J157" s="1101"/>
      <c r="K157" s="1101"/>
      <c r="L157" s="1101"/>
      <c r="M157" s="1101"/>
      <c r="N157" s="1101"/>
      <c r="O157" s="1101"/>
      <c r="P157" s="1101"/>
      <c r="Q157" s="1101"/>
      <c r="R157" s="1101"/>
      <c r="S157" s="1101"/>
      <c r="T157" s="1101"/>
      <c r="U157" s="1101"/>
      <c r="V157" s="1101"/>
      <c r="W157" s="1101"/>
      <c r="X157" s="1101"/>
      <c r="Y157" s="1101"/>
      <c r="Z157" s="1101"/>
      <c r="AA157" s="1101"/>
      <c r="AB157" s="1101"/>
      <c r="AC157" s="1102"/>
      <c r="AD157" s="393"/>
      <c r="AE157" s="394"/>
      <c r="AF157" s="362"/>
      <c r="AG157" s="321"/>
      <c r="AH157" s="395"/>
      <c r="AI157" s="394"/>
      <c r="AJ157" s="359"/>
      <c r="AK157" s="396"/>
      <c r="AL157" s="1084">
        <f>AO157+AR157</f>
        <v>66</v>
      </c>
      <c r="AM157" s="1085"/>
      <c r="AN157" s="1086"/>
      <c r="AO157" s="1084">
        <v>22</v>
      </c>
      <c r="AP157" s="1085"/>
      <c r="AQ157" s="1086"/>
      <c r="AR157" s="1087">
        <f>SUM(BD157:CA157)</f>
        <v>44</v>
      </c>
      <c r="AS157" s="1088"/>
      <c r="AT157" s="1089"/>
      <c r="AU157" s="1090">
        <f>AR157-AX157</f>
        <v>34</v>
      </c>
      <c r="AV157" s="1091"/>
      <c r="AW157" s="1092"/>
      <c r="AX157" s="1093">
        <v>10</v>
      </c>
      <c r="AY157" s="1094"/>
      <c r="AZ157" s="1095"/>
      <c r="BA157" s="1096"/>
      <c r="BB157" s="1096"/>
      <c r="BC157" s="1097"/>
      <c r="BD157" s="945"/>
      <c r="BE157" s="945"/>
      <c r="BF157" s="945"/>
      <c r="BG157" s="956"/>
      <c r="BH157" s="945"/>
      <c r="BI157" s="960"/>
      <c r="BJ157" s="945"/>
      <c r="BK157" s="945"/>
      <c r="BL157" s="945"/>
      <c r="BM157" s="1074"/>
      <c r="BN157" s="1075"/>
      <c r="BO157" s="1076"/>
      <c r="BP157" s="1077"/>
      <c r="BQ157" s="1078"/>
      <c r="BR157" s="1079"/>
      <c r="BS157" s="1074">
        <v>44</v>
      </c>
      <c r="BT157" s="1075"/>
      <c r="BU157" s="1076"/>
      <c r="BV157" s="1077"/>
      <c r="BW157" s="1078"/>
      <c r="BX157" s="1079"/>
      <c r="BY157" s="1063"/>
      <c r="BZ157" s="1064"/>
      <c r="CA157" s="1065"/>
      <c r="CB157" s="225"/>
      <c r="CC157" s="225"/>
      <c r="CD157" s="211"/>
      <c r="CE157" s="211"/>
      <c r="CF157" s="211"/>
      <c r="CG157" s="277"/>
    </row>
    <row r="158" spans="3:85" ht="18.75" customHeight="1" thickBot="1">
      <c r="C158" s="275"/>
      <c r="D158" s="414" t="s">
        <v>210</v>
      </c>
      <c r="E158" s="1066" t="s">
        <v>334</v>
      </c>
      <c r="F158" s="1067"/>
      <c r="G158" s="1067"/>
      <c r="H158" s="1067"/>
      <c r="I158" s="1067"/>
      <c r="J158" s="1067"/>
      <c r="K158" s="1067"/>
      <c r="L158" s="1067"/>
      <c r="M158" s="1067"/>
      <c r="N158" s="1067"/>
      <c r="O158" s="1067"/>
      <c r="P158" s="1067"/>
      <c r="Q158" s="1067"/>
      <c r="R158" s="1067"/>
      <c r="S158" s="1067"/>
      <c r="T158" s="1067"/>
      <c r="U158" s="1067"/>
      <c r="V158" s="1067"/>
      <c r="W158" s="1067"/>
      <c r="X158" s="1067"/>
      <c r="Y158" s="1067"/>
      <c r="Z158" s="1067"/>
      <c r="AA158" s="1067"/>
      <c r="AB158" s="1067"/>
      <c r="AC158" s="1068"/>
      <c r="AD158" s="1060" t="s">
        <v>113</v>
      </c>
      <c r="AE158" s="1061"/>
      <c r="AF158" s="1061"/>
      <c r="AG158" s="1061"/>
      <c r="AH158" s="1061"/>
      <c r="AI158" s="1061"/>
      <c r="AJ158" s="1061"/>
      <c r="AK158" s="1061"/>
      <c r="AL158" s="1069">
        <v>108</v>
      </c>
      <c r="AM158" s="1070"/>
      <c r="AN158" s="1071"/>
      <c r="AO158" s="1069"/>
      <c r="AP158" s="1070"/>
      <c r="AQ158" s="1071"/>
      <c r="AR158" s="1069"/>
      <c r="AS158" s="1070"/>
      <c r="AT158" s="1071"/>
      <c r="AU158" s="1072"/>
      <c r="AV158" s="1061"/>
      <c r="AW158" s="1073"/>
      <c r="AX158" s="1060"/>
      <c r="AY158" s="1061"/>
      <c r="AZ158" s="1073"/>
      <c r="BA158" s="1061"/>
      <c r="BB158" s="1061"/>
      <c r="BC158" s="1062"/>
      <c r="BD158" s="1061"/>
      <c r="BE158" s="1061"/>
      <c r="BF158" s="1061"/>
      <c r="BG158" s="1060"/>
      <c r="BH158" s="1061"/>
      <c r="BI158" s="1062"/>
      <c r="BJ158" s="1061"/>
      <c r="BK158" s="1061"/>
      <c r="BL158" s="1061"/>
      <c r="BM158" s="1060"/>
      <c r="BN158" s="1061"/>
      <c r="BO158" s="1062"/>
      <c r="BP158" s="1061"/>
      <c r="BQ158" s="1061"/>
      <c r="BR158" s="1061"/>
      <c r="BS158" s="1060"/>
      <c r="BT158" s="1061"/>
      <c r="BU158" s="1062"/>
      <c r="BV158" s="1058">
        <v>108</v>
      </c>
      <c r="BW158" s="1058"/>
      <c r="BX158" s="1058"/>
      <c r="BY158" s="1057"/>
      <c r="BZ158" s="1058"/>
      <c r="CA158" s="1059"/>
      <c r="CB158" s="225"/>
      <c r="CC158" s="225"/>
      <c r="CD158" s="211"/>
      <c r="CE158" s="211"/>
      <c r="CF158" s="211"/>
      <c r="CG158" s="277"/>
    </row>
    <row r="159" spans="3:85" ht="18">
      <c r="C159" s="275"/>
      <c r="D159" s="1035" t="s">
        <v>346</v>
      </c>
      <c r="E159" s="1036"/>
      <c r="F159" s="1036"/>
      <c r="G159" s="1036"/>
      <c r="H159" s="1036"/>
      <c r="I159" s="1036"/>
      <c r="J159" s="1036"/>
      <c r="K159" s="1036"/>
      <c r="L159" s="1036"/>
      <c r="M159" s="1036"/>
      <c r="N159" s="1036"/>
      <c r="O159" s="1036"/>
      <c r="P159" s="1036"/>
      <c r="Q159" s="1036"/>
      <c r="R159" s="1036"/>
      <c r="S159" s="1036"/>
      <c r="T159" s="1036"/>
      <c r="U159" s="1036"/>
      <c r="V159" s="1036"/>
      <c r="W159" s="1036"/>
      <c r="X159" s="1036"/>
      <c r="Y159" s="1036"/>
      <c r="Z159" s="1036"/>
      <c r="AA159" s="1036"/>
      <c r="AB159" s="1036"/>
      <c r="AC159" s="1037"/>
      <c r="AD159" s="1041"/>
      <c r="AE159" s="1042"/>
      <c r="AF159" s="1042"/>
      <c r="AG159" s="1042"/>
      <c r="AH159" s="1042"/>
      <c r="AI159" s="1042"/>
      <c r="AJ159" s="1042"/>
      <c r="AK159" s="1042"/>
      <c r="AL159" s="1045">
        <f>AL97+AL106+AL109</f>
        <v>5130</v>
      </c>
      <c r="AM159" s="1046"/>
      <c r="AN159" s="1047"/>
      <c r="AO159" s="1045">
        <f>AO97+AO106+AO109</f>
        <v>1710</v>
      </c>
      <c r="AP159" s="1046"/>
      <c r="AQ159" s="1047"/>
      <c r="AR159" s="1045">
        <f>AR97+AR106+AR109</f>
        <v>3420</v>
      </c>
      <c r="AS159" s="1046"/>
      <c r="AT159" s="1047"/>
      <c r="AU159" s="1045">
        <f>AU97+AU106+AU109</f>
        <v>1838</v>
      </c>
      <c r="AV159" s="1046"/>
      <c r="AW159" s="1046"/>
      <c r="AX159" s="1051">
        <f>AX97+AX106+AX109</f>
        <v>1570</v>
      </c>
      <c r="AY159" s="1046"/>
      <c r="AZ159" s="1046"/>
      <c r="BA159" s="1053">
        <f>BA117+BA126</f>
        <v>12</v>
      </c>
      <c r="BB159" s="1054"/>
      <c r="BC159" s="1055"/>
      <c r="BD159" s="1023">
        <f>BD97+BD106+BD109</f>
        <v>0</v>
      </c>
      <c r="BE159" s="1023"/>
      <c r="BF159" s="1023"/>
      <c r="BG159" s="1022">
        <f>BG97+BG106+BG109</f>
        <v>0</v>
      </c>
      <c r="BH159" s="1023"/>
      <c r="BI159" s="1024"/>
      <c r="BJ159" s="1023">
        <f>BJ97+BJ106+BJ109</f>
        <v>612</v>
      </c>
      <c r="BK159" s="1023"/>
      <c r="BL159" s="1023"/>
      <c r="BM159" s="1022">
        <f>BM97+BM106+BM109</f>
        <v>756</v>
      </c>
      <c r="BN159" s="1023"/>
      <c r="BO159" s="1024"/>
      <c r="BP159" s="1023">
        <f>BP97+BP106+BP109</f>
        <v>468</v>
      </c>
      <c r="BQ159" s="1023"/>
      <c r="BR159" s="1023"/>
      <c r="BS159" s="1022">
        <f>BS97+BS106+BS109</f>
        <v>792</v>
      </c>
      <c r="BT159" s="1023"/>
      <c r="BU159" s="1024"/>
      <c r="BV159" s="1023">
        <f>BV97+BV106+BV109</f>
        <v>468</v>
      </c>
      <c r="BW159" s="1023"/>
      <c r="BX159" s="1023"/>
      <c r="BY159" s="1022">
        <f>BY97+BY106+BY109</f>
        <v>324</v>
      </c>
      <c r="BZ159" s="1023"/>
      <c r="CA159" s="1024"/>
      <c r="CB159" s="225"/>
      <c r="CC159" s="225"/>
      <c r="CD159" s="211"/>
      <c r="CE159" s="211"/>
      <c r="CF159" s="211"/>
      <c r="CG159" s="277"/>
    </row>
    <row r="160" spans="3:85" ht="18">
      <c r="C160" s="275"/>
      <c r="D160" s="1038"/>
      <c r="E160" s="1039"/>
      <c r="F160" s="1039"/>
      <c r="G160" s="1039"/>
      <c r="H160" s="1039"/>
      <c r="I160" s="1039"/>
      <c r="J160" s="1039"/>
      <c r="K160" s="1039"/>
      <c r="L160" s="1039"/>
      <c r="M160" s="1039"/>
      <c r="N160" s="1039"/>
      <c r="O160" s="1039"/>
      <c r="P160" s="1039"/>
      <c r="Q160" s="1039"/>
      <c r="R160" s="1039"/>
      <c r="S160" s="1039"/>
      <c r="T160" s="1039"/>
      <c r="U160" s="1039"/>
      <c r="V160" s="1039"/>
      <c r="W160" s="1039"/>
      <c r="X160" s="1039"/>
      <c r="Y160" s="1039"/>
      <c r="Z160" s="1039"/>
      <c r="AA160" s="1039"/>
      <c r="AB160" s="1039"/>
      <c r="AC160" s="1040"/>
      <c r="AD160" s="1043"/>
      <c r="AE160" s="1044"/>
      <c r="AF160" s="1044"/>
      <c r="AG160" s="1044"/>
      <c r="AH160" s="1044"/>
      <c r="AI160" s="1044"/>
      <c r="AJ160" s="1044"/>
      <c r="AK160" s="1044"/>
      <c r="AL160" s="1048"/>
      <c r="AM160" s="1049"/>
      <c r="AN160" s="1050"/>
      <c r="AO160" s="1048"/>
      <c r="AP160" s="1049"/>
      <c r="AQ160" s="1050"/>
      <c r="AR160" s="1048"/>
      <c r="AS160" s="1049"/>
      <c r="AT160" s="1050"/>
      <c r="AU160" s="1048"/>
      <c r="AV160" s="1049"/>
      <c r="AW160" s="1049"/>
      <c r="AX160" s="1052"/>
      <c r="AY160" s="1049"/>
      <c r="AZ160" s="1049"/>
      <c r="BA160" s="1043"/>
      <c r="BB160" s="1044"/>
      <c r="BC160" s="1056"/>
      <c r="BD160" s="1023">
        <f>BD159+BG159</f>
        <v>0</v>
      </c>
      <c r="BE160" s="1023"/>
      <c r="BF160" s="1023"/>
      <c r="BG160" s="1023"/>
      <c r="BH160" s="1023"/>
      <c r="BI160" s="1024"/>
      <c r="BJ160" s="1025">
        <f>IF(BJ159+BM159&lt;&gt;1368,"ошибка",1368)</f>
        <v>1368</v>
      </c>
      <c r="BK160" s="1023"/>
      <c r="BL160" s="1023"/>
      <c r="BM160" s="1023"/>
      <c r="BN160" s="1023"/>
      <c r="BO160" s="1024"/>
      <c r="BP160" s="1025">
        <f>IF(BP159+BS159&lt;&gt;1260,"ошибка",1260)</f>
        <v>1260</v>
      </c>
      <c r="BQ160" s="1023"/>
      <c r="BR160" s="1023"/>
      <c r="BS160" s="1023"/>
      <c r="BT160" s="1023"/>
      <c r="BU160" s="1024"/>
      <c r="BV160" s="1025">
        <f>IF(BV159+BY159&lt;&gt;792,"ошибка",792)</f>
        <v>792</v>
      </c>
      <c r="BW160" s="1023"/>
      <c r="BX160" s="1023"/>
      <c r="BY160" s="1023"/>
      <c r="BZ160" s="1023"/>
      <c r="CA160" s="1024"/>
      <c r="CB160" s="225"/>
      <c r="CC160" s="225"/>
      <c r="CD160" s="211"/>
      <c r="CE160" s="211"/>
      <c r="CF160" s="211"/>
      <c r="CG160" s="277"/>
    </row>
    <row r="161" spans="3:85" ht="18">
      <c r="C161" s="275"/>
      <c r="D161" s="1026" t="s">
        <v>335</v>
      </c>
      <c r="E161" s="1027"/>
      <c r="F161" s="1027"/>
      <c r="G161" s="1027"/>
      <c r="H161" s="1027"/>
      <c r="I161" s="1027"/>
      <c r="J161" s="1027"/>
      <c r="K161" s="1027"/>
      <c r="L161" s="1027"/>
      <c r="M161" s="1027"/>
      <c r="N161" s="1027"/>
      <c r="O161" s="1027"/>
      <c r="P161" s="1027"/>
      <c r="Q161" s="1027"/>
      <c r="R161" s="1027"/>
      <c r="S161" s="1027"/>
      <c r="T161" s="1027"/>
      <c r="U161" s="1027"/>
      <c r="V161" s="1027"/>
      <c r="W161" s="1027"/>
      <c r="X161" s="1027"/>
      <c r="Y161" s="1027"/>
      <c r="Z161" s="1027"/>
      <c r="AA161" s="1027"/>
      <c r="AB161" s="1027"/>
      <c r="AC161" s="1028"/>
      <c r="AD161" s="1032"/>
      <c r="AE161" s="1017"/>
      <c r="AF161" s="1017"/>
      <c r="AG161" s="1017"/>
      <c r="AH161" s="1017"/>
      <c r="AI161" s="1017"/>
      <c r="AJ161" s="1017"/>
      <c r="AK161" s="1017"/>
      <c r="AL161" s="1011">
        <f>AL78+AL91+AL97+AL106+AL109</f>
        <v>7236</v>
      </c>
      <c r="AM161" s="1012"/>
      <c r="AN161" s="1033"/>
      <c r="AO161" s="1011">
        <f>AO78+AO91+AO97+AO106+AO109</f>
        <v>2412</v>
      </c>
      <c r="AP161" s="1012"/>
      <c r="AQ161" s="1033"/>
      <c r="AR161" s="1011">
        <f>AR95+AR97+AR106+AR109</f>
        <v>4824</v>
      </c>
      <c r="AS161" s="1012"/>
      <c r="AT161" s="1033"/>
      <c r="AU161" s="1011">
        <f>AU95+AU97+AU106+AU109</f>
        <v>2520</v>
      </c>
      <c r="AV161" s="1012"/>
      <c r="AW161" s="1012"/>
      <c r="AX161" s="1015">
        <f>AX95+AX97+AX106+AX109</f>
        <v>2292</v>
      </c>
      <c r="AY161" s="1012"/>
      <c r="AZ161" s="1012"/>
      <c r="BA161" s="1015">
        <f>BA159</f>
        <v>12</v>
      </c>
      <c r="BB161" s="1017"/>
      <c r="BC161" s="1018"/>
      <c r="BD161" s="1008">
        <f>BD95+BD97+BD106+BD109</f>
        <v>612</v>
      </c>
      <c r="BE161" s="1008"/>
      <c r="BF161" s="1008"/>
      <c r="BG161" s="1007">
        <f>BG95+BG97+BG106+BG109</f>
        <v>792</v>
      </c>
      <c r="BH161" s="1008"/>
      <c r="BI161" s="1009"/>
      <c r="BJ161" s="1008">
        <f>BJ95+BJ97+BJ106+BJ109</f>
        <v>612</v>
      </c>
      <c r="BK161" s="1008"/>
      <c r="BL161" s="1008"/>
      <c r="BM161" s="1007">
        <f>BM95+BM97+BM106+BM109</f>
        <v>756</v>
      </c>
      <c r="BN161" s="1008"/>
      <c r="BO161" s="1009"/>
      <c r="BP161" s="1008">
        <f>BP95+BP97+BP106+BP109</f>
        <v>468</v>
      </c>
      <c r="BQ161" s="1008"/>
      <c r="BR161" s="1008"/>
      <c r="BS161" s="1007">
        <f>BS95+BS97+BS106+BS109</f>
        <v>792</v>
      </c>
      <c r="BT161" s="1008"/>
      <c r="BU161" s="1009"/>
      <c r="BV161" s="1008">
        <f>BV95+BV97+BV106+BV109</f>
        <v>468</v>
      </c>
      <c r="BW161" s="1008"/>
      <c r="BX161" s="1008"/>
      <c r="BY161" s="1007">
        <f>BY95+BY97+BY106+BY109</f>
        <v>324</v>
      </c>
      <c r="BZ161" s="1008"/>
      <c r="CA161" s="1009"/>
      <c r="CB161" s="225"/>
      <c r="CC161" s="225"/>
      <c r="CD161" s="211"/>
      <c r="CE161" s="211"/>
      <c r="CF161" s="211"/>
      <c r="CG161" s="277"/>
    </row>
    <row r="162" spans="3:85" ht="18">
      <c r="C162" s="275"/>
      <c r="D162" s="1029"/>
      <c r="E162" s="1030"/>
      <c r="F162" s="1030"/>
      <c r="G162" s="1030"/>
      <c r="H162" s="1030"/>
      <c r="I162" s="1030"/>
      <c r="J162" s="1030"/>
      <c r="K162" s="1030"/>
      <c r="L162" s="1030"/>
      <c r="M162" s="1030"/>
      <c r="N162" s="1030"/>
      <c r="O162" s="1030"/>
      <c r="P162" s="1030"/>
      <c r="Q162" s="1030"/>
      <c r="R162" s="1030"/>
      <c r="S162" s="1030"/>
      <c r="T162" s="1030"/>
      <c r="U162" s="1030"/>
      <c r="V162" s="1030"/>
      <c r="W162" s="1030"/>
      <c r="X162" s="1030"/>
      <c r="Y162" s="1030"/>
      <c r="Z162" s="1030"/>
      <c r="AA162" s="1030"/>
      <c r="AB162" s="1030"/>
      <c r="AC162" s="1031"/>
      <c r="AD162" s="1019"/>
      <c r="AE162" s="1020"/>
      <c r="AF162" s="1020"/>
      <c r="AG162" s="1020"/>
      <c r="AH162" s="1020"/>
      <c r="AI162" s="1020"/>
      <c r="AJ162" s="1020"/>
      <c r="AK162" s="1020"/>
      <c r="AL162" s="1013"/>
      <c r="AM162" s="1014"/>
      <c r="AN162" s="1034"/>
      <c r="AO162" s="1013"/>
      <c r="AP162" s="1014"/>
      <c r="AQ162" s="1034"/>
      <c r="AR162" s="1013"/>
      <c r="AS162" s="1014"/>
      <c r="AT162" s="1034"/>
      <c r="AU162" s="1013"/>
      <c r="AV162" s="1014"/>
      <c r="AW162" s="1014"/>
      <c r="AX162" s="1016"/>
      <c r="AY162" s="1014"/>
      <c r="AZ162" s="1014"/>
      <c r="BA162" s="1019"/>
      <c r="BB162" s="1020"/>
      <c r="BC162" s="1021"/>
      <c r="BD162" s="1008">
        <f>IF(BD161+BG161&lt;&gt;1404,"ошибка",1404)</f>
        <v>1404</v>
      </c>
      <c r="BE162" s="1008"/>
      <c r="BF162" s="1008"/>
      <c r="BG162" s="1008"/>
      <c r="BH162" s="1008"/>
      <c r="BI162" s="1009"/>
      <c r="BJ162" s="1010">
        <f>IF(BJ161+BM161&lt;&gt;1368,"ошибка",1368)</f>
        <v>1368</v>
      </c>
      <c r="BK162" s="1008"/>
      <c r="BL162" s="1008"/>
      <c r="BM162" s="1008"/>
      <c r="BN162" s="1008"/>
      <c r="BO162" s="1009"/>
      <c r="BP162" s="1010">
        <f>IF(BP161+BS161&lt;&gt;1260,"ошибка",1260)</f>
        <v>1260</v>
      </c>
      <c r="BQ162" s="1008"/>
      <c r="BR162" s="1008"/>
      <c r="BS162" s="1008"/>
      <c r="BT162" s="1008"/>
      <c r="BU162" s="1009"/>
      <c r="BV162" s="1010">
        <f>IF(BV161+BY161&lt;&gt;792,"ошибка",792)</f>
        <v>792</v>
      </c>
      <c r="BW162" s="1008"/>
      <c r="BX162" s="1008"/>
      <c r="BY162" s="1008"/>
      <c r="BZ162" s="1008"/>
      <c r="CA162" s="1009"/>
      <c r="CB162" s="225"/>
      <c r="CC162" s="225"/>
      <c r="CD162" s="211"/>
      <c r="CE162" s="211"/>
      <c r="CF162" s="211"/>
      <c r="CG162" s="277"/>
    </row>
    <row r="163" spans="3:85" ht="24" customHeight="1">
      <c r="C163" s="275"/>
      <c r="D163" s="397" t="s">
        <v>211</v>
      </c>
      <c r="E163" s="998" t="s">
        <v>212</v>
      </c>
      <c r="F163" s="970"/>
      <c r="G163" s="970"/>
      <c r="H163" s="970"/>
      <c r="I163" s="970"/>
      <c r="J163" s="970"/>
      <c r="K163" s="970"/>
      <c r="L163" s="970"/>
      <c r="M163" s="970"/>
      <c r="N163" s="970"/>
      <c r="O163" s="970"/>
      <c r="P163" s="970"/>
      <c r="Q163" s="970"/>
      <c r="R163" s="970"/>
      <c r="S163" s="970"/>
      <c r="T163" s="970"/>
      <c r="U163" s="970"/>
      <c r="V163" s="970"/>
      <c r="W163" s="970"/>
      <c r="X163" s="970"/>
      <c r="Y163" s="970"/>
      <c r="Z163" s="970"/>
      <c r="AA163" s="970"/>
      <c r="AB163" s="970"/>
      <c r="AC163" s="971"/>
      <c r="AD163" s="972"/>
      <c r="AE163" s="973"/>
      <c r="AF163" s="973"/>
      <c r="AG163" s="973"/>
      <c r="AH163" s="973"/>
      <c r="AI163" s="973"/>
      <c r="AJ163" s="973"/>
      <c r="AK163" s="973"/>
      <c r="AL163" s="999" t="s">
        <v>336</v>
      </c>
      <c r="AM163" s="1000"/>
      <c r="AN163" s="1001"/>
      <c r="AO163" s="1002"/>
      <c r="AP163" s="1003"/>
      <c r="AQ163" s="1004"/>
      <c r="AR163" s="980">
        <f>SUM(BD163:CA163)</f>
        <v>144</v>
      </c>
      <c r="AS163" s="981"/>
      <c r="AT163" s="982"/>
      <c r="AU163" s="1002"/>
      <c r="AV163" s="1003"/>
      <c r="AW163" s="1005"/>
      <c r="AX163" s="996"/>
      <c r="AY163" s="997"/>
      <c r="AZ163" s="1006"/>
      <c r="BA163" s="991"/>
      <c r="BB163" s="991"/>
      <c r="BC163" s="995"/>
      <c r="BD163" s="991"/>
      <c r="BE163" s="991"/>
      <c r="BF163" s="992"/>
      <c r="BG163" s="993"/>
      <c r="BH163" s="991"/>
      <c r="BI163" s="991"/>
      <c r="BJ163" s="994"/>
      <c r="BK163" s="991"/>
      <c r="BL163" s="992"/>
      <c r="BM163" s="993"/>
      <c r="BN163" s="991"/>
      <c r="BO163" s="995"/>
      <c r="BP163" s="991"/>
      <c r="BQ163" s="991"/>
      <c r="BR163" s="992"/>
      <c r="BS163" s="996"/>
      <c r="BT163" s="997"/>
      <c r="BU163" s="997"/>
      <c r="BV163" s="962"/>
      <c r="BW163" s="963"/>
      <c r="BX163" s="964"/>
      <c r="BY163" s="965">
        <v>144</v>
      </c>
      <c r="BZ163" s="963"/>
      <c r="CA163" s="966"/>
      <c r="CB163" s="225"/>
      <c r="CC163" s="225"/>
      <c r="CD163" s="211"/>
      <c r="CE163" s="211"/>
      <c r="CF163" s="211"/>
      <c r="CG163" s="277"/>
    </row>
    <row r="164" spans="3:85" ht="18" customHeight="1">
      <c r="C164" s="275"/>
      <c r="D164" s="398" t="s">
        <v>213</v>
      </c>
      <c r="E164" s="970" t="s">
        <v>130</v>
      </c>
      <c r="F164" s="970"/>
      <c r="G164" s="970"/>
      <c r="H164" s="970"/>
      <c r="I164" s="970"/>
      <c r="J164" s="970"/>
      <c r="K164" s="970"/>
      <c r="L164" s="970"/>
      <c r="M164" s="970"/>
      <c r="N164" s="970"/>
      <c r="O164" s="970"/>
      <c r="P164" s="970"/>
      <c r="Q164" s="970"/>
      <c r="R164" s="970"/>
      <c r="S164" s="970"/>
      <c r="T164" s="970"/>
      <c r="U164" s="970"/>
      <c r="V164" s="970"/>
      <c r="W164" s="970"/>
      <c r="X164" s="970"/>
      <c r="Y164" s="970"/>
      <c r="Z164" s="970"/>
      <c r="AA164" s="970"/>
      <c r="AB164" s="970"/>
      <c r="AC164" s="971"/>
      <c r="AD164" s="972"/>
      <c r="AE164" s="973"/>
      <c r="AF164" s="973"/>
      <c r="AG164" s="973"/>
      <c r="AH164" s="973"/>
      <c r="AI164" s="973"/>
      <c r="AJ164" s="973"/>
      <c r="AK164" s="973"/>
      <c r="AL164" s="974" t="s">
        <v>337</v>
      </c>
      <c r="AM164" s="975"/>
      <c r="AN164" s="976"/>
      <c r="AO164" s="977"/>
      <c r="AP164" s="978"/>
      <c r="AQ164" s="979"/>
      <c r="AR164" s="980">
        <f>SUM(BD164:CA164)</f>
        <v>252</v>
      </c>
      <c r="AS164" s="981"/>
      <c r="AT164" s="982"/>
      <c r="AU164" s="988"/>
      <c r="AV164" s="983"/>
      <c r="AW164" s="984"/>
      <c r="AX164" s="989"/>
      <c r="AY164" s="983"/>
      <c r="AZ164" s="984"/>
      <c r="BA164" s="983"/>
      <c r="BB164" s="983"/>
      <c r="BC164" s="990"/>
      <c r="BD164" s="983"/>
      <c r="BE164" s="983"/>
      <c r="BF164" s="984"/>
      <c r="BG164" s="985">
        <v>72</v>
      </c>
      <c r="BH164" s="986"/>
      <c r="BI164" s="987"/>
      <c r="BJ164" s="983"/>
      <c r="BK164" s="983"/>
      <c r="BL164" s="984"/>
      <c r="BM164" s="965">
        <v>36</v>
      </c>
      <c r="BN164" s="963"/>
      <c r="BO164" s="966"/>
      <c r="BP164" s="963">
        <v>36</v>
      </c>
      <c r="BQ164" s="963"/>
      <c r="BR164" s="964"/>
      <c r="BS164" s="965">
        <v>36</v>
      </c>
      <c r="BT164" s="963"/>
      <c r="BU164" s="966"/>
      <c r="BV164" s="962">
        <v>36</v>
      </c>
      <c r="BW164" s="963"/>
      <c r="BX164" s="964"/>
      <c r="BY164" s="965">
        <v>36</v>
      </c>
      <c r="BZ164" s="963"/>
      <c r="CA164" s="966"/>
      <c r="CB164" s="225"/>
      <c r="CC164" s="225"/>
      <c r="CD164" s="211"/>
      <c r="CE164" s="211"/>
      <c r="CF164" s="211"/>
      <c r="CG164" s="277"/>
    </row>
    <row r="165" spans="3:85" ht="18" customHeight="1">
      <c r="C165" s="275"/>
      <c r="D165" s="398" t="s">
        <v>322</v>
      </c>
      <c r="E165" s="970" t="s">
        <v>215</v>
      </c>
      <c r="F165" s="970"/>
      <c r="G165" s="970"/>
      <c r="H165" s="970"/>
      <c r="I165" s="970"/>
      <c r="J165" s="970"/>
      <c r="K165" s="970"/>
      <c r="L165" s="970"/>
      <c r="M165" s="970"/>
      <c r="N165" s="970"/>
      <c r="O165" s="970"/>
      <c r="P165" s="970"/>
      <c r="Q165" s="970"/>
      <c r="R165" s="970"/>
      <c r="S165" s="970"/>
      <c r="T165" s="970"/>
      <c r="U165" s="970"/>
      <c r="V165" s="970"/>
      <c r="W165" s="970"/>
      <c r="X165" s="970"/>
      <c r="Y165" s="970"/>
      <c r="Z165" s="970"/>
      <c r="AA165" s="970"/>
      <c r="AB165" s="970"/>
      <c r="AC165" s="971"/>
      <c r="AD165" s="972"/>
      <c r="AE165" s="973"/>
      <c r="AF165" s="973"/>
      <c r="AG165" s="973"/>
      <c r="AH165" s="973"/>
      <c r="AI165" s="973"/>
      <c r="AJ165" s="973"/>
      <c r="AK165" s="973"/>
      <c r="AL165" s="974" t="s">
        <v>338</v>
      </c>
      <c r="AM165" s="975"/>
      <c r="AN165" s="976"/>
      <c r="AO165" s="977"/>
      <c r="AP165" s="978"/>
      <c r="AQ165" s="979"/>
      <c r="AR165" s="980">
        <f>SUM(BD165:CA165)</f>
        <v>216</v>
      </c>
      <c r="AS165" s="981"/>
      <c r="AT165" s="982"/>
      <c r="AU165" s="962"/>
      <c r="AV165" s="963"/>
      <c r="AW165" s="964"/>
      <c r="AX165" s="965"/>
      <c r="AY165" s="963"/>
      <c r="AZ165" s="964"/>
      <c r="BA165" s="963"/>
      <c r="BB165" s="963"/>
      <c r="BC165" s="966"/>
      <c r="BD165" s="963"/>
      <c r="BE165" s="963"/>
      <c r="BF165" s="964"/>
      <c r="BG165" s="965"/>
      <c r="BH165" s="963"/>
      <c r="BI165" s="966"/>
      <c r="BJ165" s="963"/>
      <c r="BK165" s="963"/>
      <c r="BL165" s="964"/>
      <c r="BM165" s="965"/>
      <c r="BN165" s="963"/>
      <c r="BO165" s="966"/>
      <c r="BP165" s="963"/>
      <c r="BQ165" s="963"/>
      <c r="BR165" s="964"/>
      <c r="BS165" s="965"/>
      <c r="BT165" s="963"/>
      <c r="BU165" s="966"/>
      <c r="BV165" s="962"/>
      <c r="BW165" s="963"/>
      <c r="BX165" s="964"/>
      <c r="BY165" s="965">
        <v>216</v>
      </c>
      <c r="BZ165" s="963"/>
      <c r="CA165" s="966"/>
      <c r="CB165" s="225"/>
      <c r="CC165" s="225"/>
      <c r="CD165" s="211"/>
      <c r="CE165" s="211"/>
      <c r="CF165" s="211"/>
      <c r="CG165" s="277"/>
    </row>
    <row r="166" spans="3:85" ht="18" customHeight="1">
      <c r="C166" s="275"/>
      <c r="D166" s="399" t="s">
        <v>323</v>
      </c>
      <c r="E166" s="954" t="s">
        <v>324</v>
      </c>
      <c r="F166" s="954"/>
      <c r="G166" s="954"/>
      <c r="H166" s="954"/>
      <c r="I166" s="954"/>
      <c r="J166" s="954"/>
      <c r="K166" s="954"/>
      <c r="L166" s="954"/>
      <c r="M166" s="954"/>
      <c r="N166" s="954"/>
      <c r="O166" s="954"/>
      <c r="P166" s="954"/>
      <c r="Q166" s="954"/>
      <c r="R166" s="954"/>
      <c r="S166" s="954"/>
      <c r="T166" s="954"/>
      <c r="U166" s="954"/>
      <c r="V166" s="954"/>
      <c r="W166" s="954"/>
      <c r="X166" s="954"/>
      <c r="Y166" s="954"/>
      <c r="Z166" s="954"/>
      <c r="AA166" s="954"/>
      <c r="AB166" s="954"/>
      <c r="AC166" s="955"/>
      <c r="AD166" s="956"/>
      <c r="AE166" s="945"/>
      <c r="AF166" s="945"/>
      <c r="AG166" s="945"/>
      <c r="AH166" s="945"/>
      <c r="AI166" s="945"/>
      <c r="AJ166" s="945"/>
      <c r="AK166" s="945"/>
      <c r="AL166" s="967" t="s">
        <v>336</v>
      </c>
      <c r="AM166" s="968"/>
      <c r="AN166" s="969"/>
      <c r="AO166" s="967"/>
      <c r="AP166" s="968"/>
      <c r="AQ166" s="969"/>
      <c r="AR166" s="944">
        <f>BY166</f>
        <v>144</v>
      </c>
      <c r="AS166" s="945"/>
      <c r="AT166" s="960"/>
      <c r="AU166" s="944"/>
      <c r="AV166" s="945"/>
      <c r="AW166" s="946"/>
      <c r="AX166" s="956"/>
      <c r="AY166" s="945"/>
      <c r="AZ166" s="946"/>
      <c r="BA166" s="945"/>
      <c r="BB166" s="945"/>
      <c r="BC166" s="960"/>
      <c r="BD166" s="945"/>
      <c r="BE166" s="945"/>
      <c r="BF166" s="946"/>
      <c r="BG166" s="956"/>
      <c r="BH166" s="945"/>
      <c r="BI166" s="960"/>
      <c r="BJ166" s="945"/>
      <c r="BK166" s="945"/>
      <c r="BL166" s="946"/>
      <c r="BM166" s="956"/>
      <c r="BN166" s="945"/>
      <c r="BO166" s="960"/>
      <c r="BP166" s="945"/>
      <c r="BQ166" s="945"/>
      <c r="BR166" s="946"/>
      <c r="BS166" s="956"/>
      <c r="BT166" s="945"/>
      <c r="BU166" s="960"/>
      <c r="BV166" s="944"/>
      <c r="BW166" s="945"/>
      <c r="BX166" s="946"/>
      <c r="BY166" s="947">
        <v>144</v>
      </c>
      <c r="BZ166" s="948"/>
      <c r="CA166" s="949"/>
      <c r="CB166" s="225"/>
      <c r="CC166" s="225"/>
      <c r="CD166" s="211"/>
      <c r="CE166" s="211"/>
      <c r="CF166" s="211"/>
      <c r="CG166" s="277"/>
    </row>
    <row r="167" spans="3:85" ht="18" customHeight="1" thickBot="1">
      <c r="C167" s="275"/>
      <c r="D167" s="399" t="s">
        <v>326</v>
      </c>
      <c r="E167" s="954" t="s">
        <v>325</v>
      </c>
      <c r="F167" s="954"/>
      <c r="G167" s="954"/>
      <c r="H167" s="954"/>
      <c r="I167" s="954"/>
      <c r="J167" s="954"/>
      <c r="K167" s="954"/>
      <c r="L167" s="954"/>
      <c r="M167" s="954"/>
      <c r="N167" s="954"/>
      <c r="O167" s="954"/>
      <c r="P167" s="954"/>
      <c r="Q167" s="954"/>
      <c r="R167" s="954"/>
      <c r="S167" s="954"/>
      <c r="T167" s="954"/>
      <c r="U167" s="954"/>
      <c r="V167" s="954"/>
      <c r="W167" s="954"/>
      <c r="X167" s="954"/>
      <c r="Y167" s="954"/>
      <c r="Z167" s="954"/>
      <c r="AA167" s="954"/>
      <c r="AB167" s="954"/>
      <c r="AC167" s="955"/>
      <c r="AD167" s="956"/>
      <c r="AE167" s="945"/>
      <c r="AF167" s="945"/>
      <c r="AG167" s="945"/>
      <c r="AH167" s="945"/>
      <c r="AI167" s="945"/>
      <c r="AJ167" s="945"/>
      <c r="AK167" s="945"/>
      <c r="AL167" s="957" t="s">
        <v>131</v>
      </c>
      <c r="AM167" s="958"/>
      <c r="AN167" s="959"/>
      <c r="AO167" s="957"/>
      <c r="AP167" s="958"/>
      <c r="AQ167" s="959"/>
      <c r="AR167" s="944">
        <f>BY167</f>
        <v>72</v>
      </c>
      <c r="AS167" s="945"/>
      <c r="AT167" s="960"/>
      <c r="AU167" s="961"/>
      <c r="AV167" s="950"/>
      <c r="AW167" s="951"/>
      <c r="AX167" s="952"/>
      <c r="AY167" s="950"/>
      <c r="AZ167" s="951"/>
      <c r="BA167" s="950"/>
      <c r="BB167" s="950"/>
      <c r="BC167" s="953"/>
      <c r="BD167" s="950"/>
      <c r="BE167" s="950"/>
      <c r="BF167" s="951"/>
      <c r="BG167" s="952"/>
      <c r="BH167" s="950"/>
      <c r="BI167" s="953"/>
      <c r="BJ167" s="950"/>
      <c r="BK167" s="950"/>
      <c r="BL167" s="951"/>
      <c r="BM167" s="952"/>
      <c r="BN167" s="950"/>
      <c r="BO167" s="953"/>
      <c r="BP167" s="950"/>
      <c r="BQ167" s="950"/>
      <c r="BR167" s="951"/>
      <c r="BS167" s="952"/>
      <c r="BT167" s="950"/>
      <c r="BU167" s="953"/>
      <c r="BV167" s="944"/>
      <c r="BW167" s="945"/>
      <c r="BX167" s="946"/>
      <c r="BY167" s="947">
        <v>72</v>
      </c>
      <c r="BZ167" s="948"/>
      <c r="CA167" s="949"/>
      <c r="CB167" s="225"/>
      <c r="CC167" s="225"/>
      <c r="CD167" s="211"/>
      <c r="CE167" s="211"/>
      <c r="CF167" s="211"/>
      <c r="CG167" s="277"/>
    </row>
    <row r="168" spans="3:85" ht="18.75" customHeight="1">
      <c r="C168" s="275"/>
      <c r="D168" s="929" t="s">
        <v>339</v>
      </c>
      <c r="E168" s="930"/>
      <c r="F168" s="930"/>
      <c r="G168" s="930"/>
      <c r="H168" s="930"/>
      <c r="I168" s="930"/>
      <c r="J168" s="930"/>
      <c r="K168" s="930"/>
      <c r="L168" s="930"/>
      <c r="M168" s="930"/>
      <c r="N168" s="930"/>
      <c r="O168" s="930"/>
      <c r="P168" s="930"/>
      <c r="Q168" s="930"/>
      <c r="R168" s="930"/>
      <c r="S168" s="930"/>
      <c r="T168" s="930"/>
      <c r="U168" s="930"/>
      <c r="V168" s="930"/>
      <c r="W168" s="930"/>
      <c r="X168" s="930"/>
      <c r="Y168" s="930"/>
      <c r="Z168" s="930"/>
      <c r="AA168" s="930"/>
      <c r="AB168" s="930"/>
      <c r="AC168" s="930"/>
      <c r="AD168" s="930"/>
      <c r="AE168" s="930"/>
      <c r="AF168" s="930"/>
      <c r="AG168" s="930"/>
      <c r="AH168" s="930"/>
      <c r="AI168" s="930"/>
      <c r="AJ168" s="930"/>
      <c r="AK168" s="931"/>
      <c r="AL168" s="932" t="s">
        <v>214</v>
      </c>
      <c r="AM168" s="933"/>
      <c r="AN168" s="933"/>
      <c r="AO168" s="933"/>
      <c r="AP168" s="933"/>
      <c r="AQ168" s="933"/>
      <c r="AR168" s="933"/>
      <c r="AS168" s="933"/>
      <c r="AT168" s="933"/>
      <c r="AU168" s="933"/>
      <c r="AV168" s="933"/>
      <c r="AW168" s="933"/>
      <c r="AX168" s="933"/>
      <c r="AY168" s="933"/>
      <c r="AZ168" s="933"/>
      <c r="BA168" s="933"/>
      <c r="BB168" s="933"/>
      <c r="BC168" s="934"/>
      <c r="BD168" s="941">
        <v>16</v>
      </c>
      <c r="BE168" s="914"/>
      <c r="BF168" s="915"/>
      <c r="BG168" s="920">
        <v>16</v>
      </c>
      <c r="BH168" s="914"/>
      <c r="BI168" s="921"/>
      <c r="BJ168" s="914">
        <v>13</v>
      </c>
      <c r="BK168" s="914"/>
      <c r="BL168" s="915"/>
      <c r="BM168" s="920">
        <v>12</v>
      </c>
      <c r="BN168" s="914"/>
      <c r="BO168" s="914"/>
      <c r="BP168" s="941">
        <v>8</v>
      </c>
      <c r="BQ168" s="914"/>
      <c r="BR168" s="915"/>
      <c r="BS168" s="920">
        <v>10</v>
      </c>
      <c r="BT168" s="914"/>
      <c r="BU168" s="921"/>
      <c r="BV168" s="914">
        <v>10</v>
      </c>
      <c r="BW168" s="914"/>
      <c r="BX168" s="915"/>
      <c r="BY168" s="920">
        <v>9</v>
      </c>
      <c r="BZ168" s="914"/>
      <c r="CA168" s="921"/>
      <c r="CB168" s="211"/>
      <c r="CC168" s="211"/>
      <c r="CD168" s="211"/>
      <c r="CE168" s="211"/>
      <c r="CF168" s="211"/>
      <c r="CG168" s="277"/>
    </row>
    <row r="169" spans="3:85" ht="18.75" customHeight="1">
      <c r="C169" s="275"/>
      <c r="D169" s="926"/>
      <c r="E169" s="927"/>
      <c r="F169" s="927"/>
      <c r="G169" s="927"/>
      <c r="H169" s="927"/>
      <c r="I169" s="927"/>
      <c r="J169" s="927"/>
      <c r="K169" s="927"/>
      <c r="L169" s="927"/>
      <c r="M169" s="927"/>
      <c r="N169" s="927"/>
      <c r="O169" s="927"/>
      <c r="P169" s="927"/>
      <c r="Q169" s="927"/>
      <c r="R169" s="927"/>
      <c r="S169" s="927"/>
      <c r="T169" s="927"/>
      <c r="U169" s="927"/>
      <c r="V169" s="927"/>
      <c r="W169" s="927"/>
      <c r="X169" s="927"/>
      <c r="Y169" s="927"/>
      <c r="Z169" s="927"/>
      <c r="AA169" s="927"/>
      <c r="AB169" s="927"/>
      <c r="AC169" s="927"/>
      <c r="AD169" s="927"/>
      <c r="AE169" s="927"/>
      <c r="AF169" s="927"/>
      <c r="AG169" s="927"/>
      <c r="AH169" s="927"/>
      <c r="AI169" s="927"/>
      <c r="AJ169" s="927"/>
      <c r="AK169" s="928"/>
      <c r="AL169" s="935"/>
      <c r="AM169" s="936"/>
      <c r="AN169" s="936"/>
      <c r="AO169" s="936"/>
      <c r="AP169" s="936"/>
      <c r="AQ169" s="936"/>
      <c r="AR169" s="936"/>
      <c r="AS169" s="936"/>
      <c r="AT169" s="936"/>
      <c r="AU169" s="936"/>
      <c r="AV169" s="936"/>
      <c r="AW169" s="936"/>
      <c r="AX169" s="936"/>
      <c r="AY169" s="936"/>
      <c r="AZ169" s="936"/>
      <c r="BA169" s="936"/>
      <c r="BB169" s="936"/>
      <c r="BC169" s="937"/>
      <c r="BD169" s="942"/>
      <c r="BE169" s="916"/>
      <c r="BF169" s="917"/>
      <c r="BG169" s="922"/>
      <c r="BH169" s="916"/>
      <c r="BI169" s="923"/>
      <c r="BJ169" s="916"/>
      <c r="BK169" s="916"/>
      <c r="BL169" s="917"/>
      <c r="BM169" s="922"/>
      <c r="BN169" s="916"/>
      <c r="BO169" s="916"/>
      <c r="BP169" s="942"/>
      <c r="BQ169" s="916"/>
      <c r="BR169" s="917"/>
      <c r="BS169" s="922"/>
      <c r="BT169" s="916"/>
      <c r="BU169" s="923"/>
      <c r="BV169" s="916"/>
      <c r="BW169" s="916"/>
      <c r="BX169" s="917"/>
      <c r="BY169" s="922"/>
      <c r="BZ169" s="916"/>
      <c r="CA169" s="923"/>
      <c r="CB169" s="211"/>
      <c r="CC169" s="211"/>
      <c r="CD169" s="211"/>
      <c r="CE169" s="211"/>
      <c r="CF169" s="211"/>
      <c r="CG169" s="277"/>
    </row>
    <row r="170" spans="3:85" ht="24.75" customHeight="1">
      <c r="C170" s="275"/>
      <c r="D170" s="926" t="s">
        <v>215</v>
      </c>
      <c r="E170" s="927"/>
      <c r="F170" s="927"/>
      <c r="G170" s="927"/>
      <c r="H170" s="927"/>
      <c r="I170" s="927"/>
      <c r="J170" s="927"/>
      <c r="K170" s="927"/>
      <c r="L170" s="927"/>
      <c r="M170" s="927"/>
      <c r="N170" s="927"/>
      <c r="O170" s="927"/>
      <c r="P170" s="927"/>
      <c r="Q170" s="927"/>
      <c r="R170" s="927"/>
      <c r="S170" s="927"/>
      <c r="T170" s="927"/>
      <c r="U170" s="927"/>
      <c r="V170" s="927"/>
      <c r="W170" s="927"/>
      <c r="X170" s="927"/>
      <c r="Y170" s="927"/>
      <c r="Z170" s="927"/>
      <c r="AA170" s="927"/>
      <c r="AB170" s="927"/>
      <c r="AC170" s="927"/>
      <c r="AD170" s="927"/>
      <c r="AE170" s="927"/>
      <c r="AF170" s="927"/>
      <c r="AG170" s="927"/>
      <c r="AH170" s="927"/>
      <c r="AI170" s="927"/>
      <c r="AJ170" s="927"/>
      <c r="AK170" s="928"/>
      <c r="AL170" s="935"/>
      <c r="AM170" s="936"/>
      <c r="AN170" s="936"/>
      <c r="AO170" s="936"/>
      <c r="AP170" s="936"/>
      <c r="AQ170" s="936"/>
      <c r="AR170" s="936"/>
      <c r="AS170" s="936"/>
      <c r="AT170" s="936"/>
      <c r="AU170" s="936"/>
      <c r="AV170" s="936"/>
      <c r="AW170" s="936"/>
      <c r="AX170" s="936"/>
      <c r="AY170" s="936"/>
      <c r="AZ170" s="936"/>
      <c r="BA170" s="936"/>
      <c r="BB170" s="936"/>
      <c r="BC170" s="937"/>
      <c r="BD170" s="942"/>
      <c r="BE170" s="916"/>
      <c r="BF170" s="917"/>
      <c r="BG170" s="922"/>
      <c r="BH170" s="916"/>
      <c r="BI170" s="923"/>
      <c r="BJ170" s="916"/>
      <c r="BK170" s="916"/>
      <c r="BL170" s="917"/>
      <c r="BM170" s="922"/>
      <c r="BN170" s="916"/>
      <c r="BO170" s="916"/>
      <c r="BP170" s="942"/>
      <c r="BQ170" s="916"/>
      <c r="BR170" s="917"/>
      <c r="BS170" s="922"/>
      <c r="BT170" s="916"/>
      <c r="BU170" s="923"/>
      <c r="BV170" s="916"/>
      <c r="BW170" s="916"/>
      <c r="BX170" s="917"/>
      <c r="BY170" s="922"/>
      <c r="BZ170" s="916"/>
      <c r="CA170" s="923"/>
      <c r="CB170" s="211"/>
      <c r="CC170" s="211"/>
      <c r="CD170" s="211"/>
      <c r="CE170" s="211"/>
      <c r="CF170" s="211"/>
      <c r="CG170" s="277"/>
    </row>
    <row r="171" spans="3:85" ht="30.75" customHeight="1">
      <c r="C171" s="275"/>
      <c r="D171" s="926"/>
      <c r="E171" s="927"/>
      <c r="F171" s="927"/>
      <c r="G171" s="927"/>
      <c r="H171" s="927"/>
      <c r="I171" s="927"/>
      <c r="J171" s="927"/>
      <c r="K171" s="927"/>
      <c r="L171" s="927"/>
      <c r="M171" s="927"/>
      <c r="N171" s="927"/>
      <c r="O171" s="927"/>
      <c r="P171" s="927"/>
      <c r="Q171" s="927"/>
      <c r="R171" s="927"/>
      <c r="S171" s="927"/>
      <c r="T171" s="927"/>
      <c r="U171" s="927"/>
      <c r="V171" s="927"/>
      <c r="W171" s="927"/>
      <c r="X171" s="927"/>
      <c r="Y171" s="927"/>
      <c r="Z171" s="927"/>
      <c r="AA171" s="927"/>
      <c r="AB171" s="927"/>
      <c r="AC171" s="927"/>
      <c r="AD171" s="927"/>
      <c r="AE171" s="927"/>
      <c r="AF171" s="927"/>
      <c r="AG171" s="927"/>
      <c r="AH171" s="927"/>
      <c r="AI171" s="927"/>
      <c r="AJ171" s="927"/>
      <c r="AK171" s="928"/>
      <c r="AL171" s="938"/>
      <c r="AM171" s="939"/>
      <c r="AN171" s="939"/>
      <c r="AO171" s="939"/>
      <c r="AP171" s="939"/>
      <c r="AQ171" s="939"/>
      <c r="AR171" s="939"/>
      <c r="AS171" s="939"/>
      <c r="AT171" s="939"/>
      <c r="AU171" s="939"/>
      <c r="AV171" s="939"/>
      <c r="AW171" s="939"/>
      <c r="AX171" s="939"/>
      <c r="AY171" s="939"/>
      <c r="AZ171" s="939"/>
      <c r="BA171" s="939"/>
      <c r="BB171" s="939"/>
      <c r="BC171" s="940"/>
      <c r="BD171" s="943"/>
      <c r="BE171" s="918"/>
      <c r="BF171" s="919"/>
      <c r="BG171" s="924"/>
      <c r="BH171" s="918"/>
      <c r="BI171" s="925"/>
      <c r="BJ171" s="918"/>
      <c r="BK171" s="918"/>
      <c r="BL171" s="919"/>
      <c r="BM171" s="924"/>
      <c r="BN171" s="918"/>
      <c r="BO171" s="918"/>
      <c r="BP171" s="943"/>
      <c r="BQ171" s="918"/>
      <c r="BR171" s="919"/>
      <c r="BS171" s="924"/>
      <c r="BT171" s="918"/>
      <c r="BU171" s="925"/>
      <c r="BV171" s="918"/>
      <c r="BW171" s="918"/>
      <c r="BX171" s="919"/>
      <c r="BY171" s="924"/>
      <c r="BZ171" s="918"/>
      <c r="CA171" s="925"/>
      <c r="CB171" s="211"/>
      <c r="CC171" s="211"/>
      <c r="CD171" s="211"/>
      <c r="CE171" s="211"/>
      <c r="CF171" s="211"/>
      <c r="CG171" s="277"/>
    </row>
    <row r="172" spans="3:85" ht="18.75" customHeight="1">
      <c r="C172" s="275"/>
      <c r="D172" s="898" t="s">
        <v>343</v>
      </c>
      <c r="E172" s="899"/>
      <c r="F172" s="899"/>
      <c r="G172" s="899"/>
      <c r="H172" s="899"/>
      <c r="I172" s="899"/>
      <c r="J172" s="899"/>
      <c r="K172" s="899"/>
      <c r="L172" s="899"/>
      <c r="M172" s="899"/>
      <c r="N172" s="899"/>
      <c r="O172" s="899"/>
      <c r="P172" s="899"/>
      <c r="Q172" s="899"/>
      <c r="R172" s="899"/>
      <c r="S172" s="899"/>
      <c r="T172" s="899"/>
      <c r="U172" s="899"/>
      <c r="V172" s="899"/>
      <c r="W172" s="899"/>
      <c r="X172" s="899"/>
      <c r="Y172" s="899"/>
      <c r="Z172" s="899"/>
      <c r="AA172" s="899"/>
      <c r="AB172" s="899"/>
      <c r="AC172" s="899"/>
      <c r="AD172" s="899"/>
      <c r="AE172" s="899"/>
      <c r="AF172" s="899"/>
      <c r="AG172" s="899"/>
      <c r="AH172" s="899"/>
      <c r="AI172" s="899"/>
      <c r="AJ172" s="899"/>
      <c r="AK172" s="900"/>
      <c r="AL172" s="904" t="s">
        <v>216</v>
      </c>
      <c r="AM172" s="905"/>
      <c r="AN172" s="905"/>
      <c r="AO172" s="905"/>
      <c r="AP172" s="905"/>
      <c r="AQ172" s="905"/>
      <c r="AR172" s="905"/>
      <c r="AS172" s="905"/>
      <c r="AT172" s="905"/>
      <c r="AU172" s="905"/>
      <c r="AV172" s="905"/>
      <c r="AW172" s="905"/>
      <c r="AX172" s="905"/>
      <c r="AY172" s="905"/>
      <c r="AZ172" s="905"/>
      <c r="BA172" s="905"/>
      <c r="BB172" s="905"/>
      <c r="BC172" s="906"/>
      <c r="BD172" s="909" t="s">
        <v>217</v>
      </c>
      <c r="BE172" s="910"/>
      <c r="BF172" s="911"/>
      <c r="BG172" s="912" t="s">
        <v>217</v>
      </c>
      <c r="BH172" s="910"/>
      <c r="BI172" s="913"/>
      <c r="BJ172" s="909" t="s">
        <v>217</v>
      </c>
      <c r="BK172" s="910"/>
      <c r="BL172" s="911"/>
      <c r="BM172" s="912">
        <v>2</v>
      </c>
      <c r="BN172" s="910"/>
      <c r="BO172" s="913"/>
      <c r="BP172" s="909" t="s">
        <v>217</v>
      </c>
      <c r="BQ172" s="910"/>
      <c r="BR172" s="911"/>
      <c r="BS172" s="912">
        <v>2</v>
      </c>
      <c r="BT172" s="910"/>
      <c r="BU172" s="913"/>
      <c r="BV172" s="909" t="s">
        <v>217</v>
      </c>
      <c r="BW172" s="910"/>
      <c r="BX172" s="911"/>
      <c r="BY172" s="912" t="s">
        <v>217</v>
      </c>
      <c r="BZ172" s="910"/>
      <c r="CA172" s="913"/>
      <c r="CB172" s="211"/>
      <c r="CC172" s="211"/>
      <c r="CD172" s="211"/>
      <c r="CE172" s="211"/>
      <c r="CF172" s="211"/>
      <c r="CG172" s="211"/>
    </row>
    <row r="173" spans="3:85" ht="18.75" customHeight="1">
      <c r="C173" s="275"/>
      <c r="D173" s="898" t="s">
        <v>347</v>
      </c>
      <c r="E173" s="899"/>
      <c r="F173" s="899"/>
      <c r="G173" s="899"/>
      <c r="H173" s="899"/>
      <c r="I173" s="899"/>
      <c r="J173" s="899"/>
      <c r="K173" s="899"/>
      <c r="L173" s="899"/>
      <c r="M173" s="899"/>
      <c r="N173" s="899"/>
      <c r="O173" s="899"/>
      <c r="P173" s="899"/>
      <c r="Q173" s="899"/>
      <c r="R173" s="899"/>
      <c r="S173" s="899"/>
      <c r="T173" s="899"/>
      <c r="U173" s="899"/>
      <c r="V173" s="899"/>
      <c r="W173" s="899"/>
      <c r="X173" s="899"/>
      <c r="Y173" s="899"/>
      <c r="Z173" s="899"/>
      <c r="AA173" s="899"/>
      <c r="AB173" s="899"/>
      <c r="AC173" s="899"/>
      <c r="AD173" s="899"/>
      <c r="AE173" s="899"/>
      <c r="AF173" s="899"/>
      <c r="AG173" s="899"/>
      <c r="AH173" s="899"/>
      <c r="AI173" s="899"/>
      <c r="AJ173" s="899"/>
      <c r="AK173" s="900"/>
      <c r="AL173" s="904" t="s">
        <v>218</v>
      </c>
      <c r="AM173" s="905"/>
      <c r="AN173" s="905"/>
      <c r="AO173" s="905"/>
      <c r="AP173" s="905"/>
      <c r="AQ173" s="905"/>
      <c r="AR173" s="905"/>
      <c r="AS173" s="905"/>
      <c r="AT173" s="905"/>
      <c r="AU173" s="905"/>
      <c r="AV173" s="905"/>
      <c r="AW173" s="905"/>
      <c r="AX173" s="905"/>
      <c r="AY173" s="905"/>
      <c r="AZ173" s="905"/>
      <c r="BA173" s="905"/>
      <c r="BB173" s="905"/>
      <c r="BC173" s="906"/>
      <c r="BD173" s="909" t="s">
        <v>217</v>
      </c>
      <c r="BE173" s="910"/>
      <c r="BF173" s="911"/>
      <c r="BG173" s="912" t="s">
        <v>217</v>
      </c>
      <c r="BH173" s="910"/>
      <c r="BI173" s="913"/>
      <c r="BJ173" s="909" t="s">
        <v>217</v>
      </c>
      <c r="BK173" s="910"/>
      <c r="BL173" s="911"/>
      <c r="BM173" s="912" t="s">
        <v>217</v>
      </c>
      <c r="BN173" s="910"/>
      <c r="BO173" s="913"/>
      <c r="BP173" s="909">
        <v>3</v>
      </c>
      <c r="BQ173" s="910"/>
      <c r="BR173" s="910"/>
      <c r="BS173" s="912" t="s">
        <v>217</v>
      </c>
      <c r="BT173" s="910"/>
      <c r="BU173" s="913"/>
      <c r="BV173" s="909">
        <v>3</v>
      </c>
      <c r="BW173" s="910"/>
      <c r="BX173" s="911"/>
      <c r="BY173" s="908" t="s">
        <v>219</v>
      </c>
      <c r="BZ173" s="892"/>
      <c r="CA173" s="894"/>
      <c r="CB173" s="211"/>
      <c r="CC173" s="211"/>
      <c r="CD173" s="211"/>
      <c r="CE173" s="211"/>
      <c r="CF173" s="211"/>
      <c r="CG173" s="277"/>
    </row>
    <row r="174" spans="3:85" ht="15" customHeight="1">
      <c r="C174" s="275"/>
      <c r="D174" s="898" t="s">
        <v>348</v>
      </c>
      <c r="E174" s="899"/>
      <c r="F174" s="899"/>
      <c r="G174" s="899"/>
      <c r="H174" s="899"/>
      <c r="I174" s="899"/>
      <c r="J174" s="899"/>
      <c r="K174" s="899"/>
      <c r="L174" s="899"/>
      <c r="M174" s="899"/>
      <c r="N174" s="899"/>
      <c r="O174" s="899"/>
      <c r="P174" s="899"/>
      <c r="Q174" s="899"/>
      <c r="R174" s="899"/>
      <c r="S174" s="899"/>
      <c r="T174" s="899"/>
      <c r="U174" s="899"/>
      <c r="V174" s="899"/>
      <c r="W174" s="899"/>
      <c r="X174" s="899"/>
      <c r="Y174" s="899"/>
      <c r="Z174" s="899"/>
      <c r="AA174" s="899"/>
      <c r="AB174" s="899"/>
      <c r="AC174" s="899"/>
      <c r="AD174" s="899"/>
      <c r="AE174" s="899"/>
      <c r="AF174" s="899"/>
      <c r="AG174" s="899"/>
      <c r="AH174" s="899"/>
      <c r="AI174" s="899"/>
      <c r="AJ174" s="899"/>
      <c r="AK174" s="900"/>
      <c r="AL174" s="904" t="s">
        <v>220</v>
      </c>
      <c r="AM174" s="905"/>
      <c r="AN174" s="905"/>
      <c r="AO174" s="905"/>
      <c r="AP174" s="905"/>
      <c r="AQ174" s="905"/>
      <c r="AR174" s="905"/>
      <c r="AS174" s="905"/>
      <c r="AT174" s="905"/>
      <c r="AU174" s="905"/>
      <c r="AV174" s="905"/>
      <c r="AW174" s="905"/>
      <c r="AX174" s="905"/>
      <c r="AY174" s="905"/>
      <c r="AZ174" s="905"/>
      <c r="BA174" s="905"/>
      <c r="BB174" s="905"/>
      <c r="BC174" s="906"/>
      <c r="BD174" s="907">
        <f>COUNTIF(AD79:AD90,"Э")+COUNTIF(AD92:AD94,"Э")+COUNTIF(AD98:AD105,"Э")+COUNTIF(AD107:AD108,"Э")+COUNTIF(AD111:AD123,"Э")+COUNTIF(AD126:AD131,"Э")+COUNTIF(AD135:AD149,"Э")+COUNTIF(AD153:AD157,"Э")</f>
        <v>0</v>
      </c>
      <c r="BE174" s="892"/>
      <c r="BF174" s="892"/>
      <c r="BG174" s="908">
        <f>COUNTIF(AE79:AE90,"Э")+COUNTIF(AE92:AE94,"Э")+COUNTIF(AE98:AE105,"Э")+COUNTIF(AE107:AE108,"Э")+COUNTIF(AE111:AE123,"Э")+COUNTIF(AE126:AE131,"Э")+COUNTIF(AE135:AE149,"Э")+COUNTIF(AE153:AE157,"Э")</f>
        <v>6</v>
      </c>
      <c r="BH174" s="892"/>
      <c r="BI174" s="894"/>
      <c r="BJ174" s="907">
        <f>COUNTIF(AF79:AF90,"Э")+COUNTIF(AF92:AF94,"Э")+COUNTIF(AF98:AF105,"Э")+COUNTIF(AF107:AF108,"Э")+COUNTIF(AF111:AF123,"Э")+COUNTIF(AF126:AF131,"Э")+COUNTIF(AF135:AF149,"Э")+COUNTIF(AF153:AF157,"Э")</f>
        <v>0</v>
      </c>
      <c r="BK174" s="892"/>
      <c r="BL174" s="892"/>
      <c r="BM174" s="908">
        <f>COUNTIF(AG79:AG90,"Э")+COUNTIF(AG92:AG94,"Э")+COUNTIF(AG98:AG105,"Э")+COUNTIF(AG107:AG108,"Э")+COUNTIF(AG111:AG123,"Э")+COUNTIF(AG126:AG131,"Э")+COUNTIF(AG135:AG149,"Э")+COUNTIF(AG153:AG157,"Э")</f>
        <v>4</v>
      </c>
      <c r="BN174" s="892"/>
      <c r="BO174" s="894"/>
      <c r="BP174" s="891">
        <f>COUNTIF(AH79:AH90,"Э")+COUNTIF(AH92:AH94,"Э")+COUNTIF(AH98:AH105,"Э")+COUNTIF(AH107:AH108,"Э")+COUNTIF(AH111:AH123,"Э")+COUNTIF(AH126:AH131,"Э")+COUNTIF(AH135:AH149,"Э")+COUNTIF(AH153:AH157,"Э")</f>
        <v>1</v>
      </c>
      <c r="BQ174" s="896"/>
      <c r="BR174" s="896"/>
      <c r="BS174" s="893">
        <f>COUNTIF(AI79:AI90,"Э")+COUNTIF(AI92:AI94,"Э")+COUNTIF(AI98:AI105,"Э")+COUNTIF(AI107:AI108,"Э")+COUNTIF(AI111:AI123,"Э")+COUNTIF(AI126:AI131,"Э")+COUNTIF(AI135:AI149,"Э")+COUNTIF(AI153:AI157,"Э")</f>
        <v>2</v>
      </c>
      <c r="BT174" s="896"/>
      <c r="BU174" s="897"/>
      <c r="BV174" s="891">
        <f>COUNTIF(AJ79:AJ90,"Э")+COUNTIF(AJ92:AJ94,"Э")+COUNTIF(AJ98:AJ105,"Э")+COUNTIF(AJ107:AJ108,"Э")+COUNTIF(AJ111:AJ123,"Э")+COUNTIF(AJ126:AJ131,"Э")+COUNTIF(AJ135:AJ149,"Э")+COUNTIF(AJ153:AJ157,"Э")</f>
        <v>1</v>
      </c>
      <c r="BW174" s="896"/>
      <c r="BX174" s="896"/>
      <c r="BY174" s="893">
        <f>COUNTIF(AK79:AK90,"Э")+COUNTIF(AK92:AK94,"Э")+COUNTIF(AK98:AK105,"Э")+COUNTIF(AK107:AK108,"Э")+COUNTIF(AK111:AK123,"Э")+COUNTIF(AK126:AK131,"Э")+COUNTIF(AK135:AK149,"Э")+COUNTIF(AK153:AK157,"Э")</f>
        <v>3</v>
      </c>
      <c r="BZ174" s="896"/>
      <c r="CA174" s="897"/>
      <c r="CB174" s="211"/>
      <c r="CC174" s="400"/>
      <c r="CD174" s="400"/>
      <c r="CE174" s="400"/>
      <c r="CF174" s="401"/>
      <c r="CG174" s="277"/>
    </row>
    <row r="175" spans="3:85" ht="15" customHeight="1">
      <c r="C175" s="275"/>
      <c r="D175" s="898"/>
      <c r="E175" s="899"/>
      <c r="F175" s="899"/>
      <c r="G175" s="899"/>
      <c r="H175" s="899"/>
      <c r="I175" s="899"/>
      <c r="J175" s="899"/>
      <c r="K175" s="899"/>
      <c r="L175" s="899"/>
      <c r="M175" s="899"/>
      <c r="N175" s="899"/>
      <c r="O175" s="899"/>
      <c r="P175" s="899"/>
      <c r="Q175" s="899"/>
      <c r="R175" s="899"/>
      <c r="S175" s="899"/>
      <c r="T175" s="899"/>
      <c r="U175" s="899"/>
      <c r="V175" s="899"/>
      <c r="W175" s="899"/>
      <c r="X175" s="899"/>
      <c r="Y175" s="899"/>
      <c r="Z175" s="899"/>
      <c r="AA175" s="899"/>
      <c r="AB175" s="899"/>
      <c r="AC175" s="899"/>
      <c r="AD175" s="899"/>
      <c r="AE175" s="899"/>
      <c r="AF175" s="899"/>
      <c r="AG175" s="899"/>
      <c r="AH175" s="899"/>
      <c r="AI175" s="899"/>
      <c r="AJ175" s="899"/>
      <c r="AK175" s="900"/>
      <c r="AL175" s="904" t="s">
        <v>221</v>
      </c>
      <c r="AM175" s="905"/>
      <c r="AN175" s="905"/>
      <c r="AO175" s="905"/>
      <c r="AP175" s="905"/>
      <c r="AQ175" s="905"/>
      <c r="AR175" s="905"/>
      <c r="AS175" s="905"/>
      <c r="AT175" s="905"/>
      <c r="AU175" s="905"/>
      <c r="AV175" s="905"/>
      <c r="AW175" s="905"/>
      <c r="AX175" s="905"/>
      <c r="AY175" s="905"/>
      <c r="AZ175" s="905"/>
      <c r="BA175" s="905"/>
      <c r="BB175" s="905"/>
      <c r="BC175" s="906"/>
      <c r="BD175" s="907">
        <f>COUNTIF(AD79:AD90,"дз")+COUNTIF(AD92:AD94,"дз")+COUNTIF(AD98:AD105,"дз")+COUNTIF(AD107:AD108,"дз")+COUNTIF(AD111:AD123,"дз")+COUNTIF(AD126:AD131,"дз")+COUNTIF(AD135:AD149,"дз")+COUNTIF(AD153:AD157,"дз")</f>
        <v>2</v>
      </c>
      <c r="BE175" s="892"/>
      <c r="BF175" s="892"/>
      <c r="BG175" s="908">
        <f>COUNTIF(AE79:AE90,"дз")+COUNTIF(AE92:AE94,"дз")+COUNTIF(AE98:AE105,"дз")+COUNTIF(AE107:AE108,"дз")+COUNTIF(AE111:AE123,"дз")+COUNTIF(AE126:AE131,"дз")+COUNTIF(AE135:AE149,"дз")+COUNTIF(AE153:AE157,"дз")</f>
        <v>5</v>
      </c>
      <c r="BH175" s="892"/>
      <c r="BI175" s="894"/>
      <c r="BJ175" s="907">
        <f>COUNTIF(AF79:AF90,"дз")+COUNTIF(AF92:AF94,"дз")+COUNTIF(AF98:AF105,"дз")+COUNTIF(AF107:AF108,"дз")+COUNTIF(AF111:AF123,"дз")+COUNTIF(AF126:AF131,"дз")+COUNTIF(AF135:AF149,"дз")+COUNTIF(AF153:AF157,"дз")</f>
        <v>2</v>
      </c>
      <c r="BK175" s="892"/>
      <c r="BL175" s="892"/>
      <c r="BM175" s="908">
        <f>COUNTIF(AG79:AG90,"дз")+COUNTIF(AG92:AG94,"дз")+COUNTIF(AG98:AG105,"дз")+COUNTIF(AG107:AG108,"дз")+COUNTIF(AG111:AG123,"дз")+COUNTIF(AG126:AG131,"дз")+COUNTIF(AG135:AG149,"дз")+COUNTIF(AG153:AG157,"дз")</f>
        <v>6</v>
      </c>
      <c r="BN175" s="892"/>
      <c r="BO175" s="894"/>
      <c r="BP175" s="907">
        <f>COUNTIF(AH79:AH90,"дз")+COUNTIF(AH92:AH94,"дз")+COUNTIF(AH98:AH105,"дз")+COUNTIF(AH107:AH108,"дз")+COUNTIF(AH111:AH123,"дз")+COUNTIF(AH126:AH131,"дз")+COUNTIF(AH135:AH149,"дз")+COUNTIF(AH153:AH157,"дз")</f>
        <v>3</v>
      </c>
      <c r="BQ175" s="892"/>
      <c r="BR175" s="892"/>
      <c r="BS175" s="908">
        <f>COUNTIF(AI79:AI90,"дз")+COUNTIF(AI92:AI94,"дз")+COUNTIF(AI98:AI105,"дз")+COUNTIF(AI107:AI108,"дз")+COUNTIF(AI111:AI123,"дз")+COUNTIF(AI126:AI131,"дз")+COUNTIF(AI135:AI149,"дз")+COUNTIF(AI153:AI157,"дз")</f>
        <v>6</v>
      </c>
      <c r="BT175" s="892"/>
      <c r="BU175" s="894"/>
      <c r="BV175" s="891">
        <f>COUNTIF(AJ79:AJ90,"дз")+COUNTIF(AJ92:AJ94,"дз")+COUNTIF(AJ98:AJ105,"дз")+COUNTIF(AJ107:AJ108,"дз")+COUNTIF(AJ111:AJ123,"дз")+COUNTIF(AJ126:AJ131,"дз")+COUNTIF(AJ135:AJ149,"дз")+COUNTIF(AJ153:AJ157,"дз")</f>
        <v>2</v>
      </c>
      <c r="BW175" s="892"/>
      <c r="BX175" s="892"/>
      <c r="BY175" s="893">
        <f>COUNTIF(AK79:AK90,"дз")+COUNTIF(AK92:AK94,"дз")+COUNTIF(AK98:AK105,"дз")+COUNTIF(AK107:AK108,"дз")+COUNTIF(AK111:AK123,"дз")+COUNTIF(AK126:AK131,"дз")+COUNTIF(AK135:AK149,"дз")+COUNTIF(AK153:AK157,"дз")</f>
        <v>6</v>
      </c>
      <c r="BZ175" s="892"/>
      <c r="CA175" s="894"/>
      <c r="CB175" s="211"/>
      <c r="CC175" s="895"/>
      <c r="CD175" s="895"/>
      <c r="CE175" s="895"/>
      <c r="CF175" s="895"/>
      <c r="CG175" s="277"/>
    </row>
    <row r="176" spans="3:85" ht="15" customHeight="1" thickBot="1">
      <c r="C176" s="275"/>
      <c r="D176" s="901"/>
      <c r="E176" s="902"/>
      <c r="F176" s="902"/>
      <c r="G176" s="902"/>
      <c r="H176" s="902"/>
      <c r="I176" s="902"/>
      <c r="J176" s="902"/>
      <c r="K176" s="902"/>
      <c r="L176" s="902"/>
      <c r="M176" s="902"/>
      <c r="N176" s="902"/>
      <c r="O176" s="902"/>
      <c r="P176" s="902"/>
      <c r="Q176" s="902"/>
      <c r="R176" s="902"/>
      <c r="S176" s="902"/>
      <c r="T176" s="902"/>
      <c r="U176" s="902"/>
      <c r="V176" s="902"/>
      <c r="W176" s="902"/>
      <c r="X176" s="902"/>
      <c r="Y176" s="902"/>
      <c r="Z176" s="902"/>
      <c r="AA176" s="902"/>
      <c r="AB176" s="902"/>
      <c r="AC176" s="902"/>
      <c r="AD176" s="902"/>
      <c r="AE176" s="902"/>
      <c r="AF176" s="902"/>
      <c r="AG176" s="902"/>
      <c r="AH176" s="902"/>
      <c r="AI176" s="902"/>
      <c r="AJ176" s="902"/>
      <c r="AK176" s="903"/>
      <c r="AL176" s="887" t="s">
        <v>222</v>
      </c>
      <c r="AM176" s="888"/>
      <c r="AN176" s="888"/>
      <c r="AO176" s="888"/>
      <c r="AP176" s="888"/>
      <c r="AQ176" s="888"/>
      <c r="AR176" s="888"/>
      <c r="AS176" s="888"/>
      <c r="AT176" s="888"/>
      <c r="AU176" s="888"/>
      <c r="AV176" s="888"/>
      <c r="AW176" s="888"/>
      <c r="AX176" s="888"/>
      <c r="AY176" s="888"/>
      <c r="AZ176" s="888"/>
      <c r="BA176" s="888"/>
      <c r="BB176" s="888"/>
      <c r="BC176" s="889"/>
      <c r="BD176" s="890">
        <f>COUNTIF(AD79:AD90,"з")+COUNTIF(AD92:AD94,"з")+COUNTIF(AD98:AD105,"з")+COUNTIF(AD107:AD108,"з")+COUNTIF(AD111:AD123,"з")+COUNTIF(AD126:AD131,"з")+COUNTIF(AD135:AD149,"з")+COUNTIF(AD153:AD157,"з")</f>
        <v>0</v>
      </c>
      <c r="BE176" s="881"/>
      <c r="BF176" s="881"/>
      <c r="BG176" s="884">
        <f>COUNTIF(AE79:AE90,"з")+COUNTIF(AE92:AE94,"з")+COUNTIF(AE98:AE105,"з")+COUNTIF(AE107:AE108,"з")+COUNTIF(AE111:AE123,"з")+COUNTIF(AE126:AE131,"з")+COUNTIF(AE135:AE149,"з")+COUNTIF(AE153:AE157,"з")</f>
        <v>3</v>
      </c>
      <c r="BH176" s="881"/>
      <c r="BI176" s="882"/>
      <c r="BJ176" s="890">
        <f>COUNTIF(AF79:AF90,"з")+COUNTIF(AF92:AF94,"з")+COUNTIF(AF98:AF105,"з")+COUNTIF(AF107:AF108,"з")+COUNTIF(AF111:AF123,"з")+COUNTIF(AF126:AF131,"з")+COUNTIF(AF135:AF149,"з")+COUNTIF(AF153:AF157,"з")</f>
        <v>0</v>
      </c>
      <c r="BK176" s="881"/>
      <c r="BL176" s="881"/>
      <c r="BM176" s="884">
        <f>COUNTIF(AG79:AG90,"з")+COUNTIF(AG92:AG94,"з")+COUNTIF(AG98:AG105,"з")+COUNTIF(AG107:AG108,"з")+COUNTIF(AG111:AG123,"з")+COUNTIF(AG126:AG131,"з")+COUNTIF(AG135:AG149,"з")+COUNTIF(AG153:AG157,"з")</f>
        <v>0</v>
      </c>
      <c r="BN176" s="881"/>
      <c r="BO176" s="882"/>
      <c r="BP176" s="883">
        <f>COUNTIF(AH79:AH90,"з")+COUNTIF(AH92:AH94,"з")+COUNTIF(AH98:AH105,"з")+COUNTIF(AH107:AH108,"з")+COUNTIF(AH111:AH123,"з")+COUNTIF(AH126:AH131,"з")+COUNTIF(AH135:AH149,"з")+COUNTIF(AH153:AH157,"з")</f>
        <v>0</v>
      </c>
      <c r="BQ176" s="881"/>
      <c r="BR176" s="881"/>
      <c r="BS176" s="880">
        <f>COUNTIF(AI79:AI90,"з")+COUNTIF(AI92:AI94,"з")+COUNTIF(AI98:AI105,"з")+COUNTIF(AI107:AI108,"з")+COUNTIF(AI111:AI123,"з")+COUNTIF(AI126:AI131,"з")+COUNTIF(AI135:AI149,"з")+COUNTIF(AI153:AI157,"з")</f>
        <v>0</v>
      </c>
      <c r="BT176" s="881"/>
      <c r="BU176" s="882"/>
      <c r="BV176" s="883">
        <f>COUNTIF(AJ79:AJ90,"з")+COUNTIF(AJ92:AJ94,"з")+COUNTIF(AJ98:AJ105,"з")+COUNTIF(AJ107:AJ108,"з")+COUNTIF(AJ111:AJ123,"з")+COUNTIF(AJ126:AJ131,"з")+COUNTIF(AJ135:AJ149,"з")+COUNTIF(AJ153:AJ157,"з")</f>
        <v>0</v>
      </c>
      <c r="BW176" s="881"/>
      <c r="BX176" s="881"/>
      <c r="BY176" s="884">
        <f>COUNTIF(AK79:AK90,"з")+COUNTIF(AK92:AK94,"з")+COUNTIF(AK98:AK105,"з")+COUNTIF(AK107:AK108,"з")+COUNTIF(AK111:AK123,"з")+COUNTIF(AK126:AK131,"з")+COUNTIF(AK135:AK149,"з")+COUNTIF(AK153:AK157,"з")</f>
        <v>1</v>
      </c>
      <c r="BZ176" s="881"/>
      <c r="CA176" s="882"/>
      <c r="CB176" s="211"/>
      <c r="CC176" s="895"/>
      <c r="CD176" s="895"/>
      <c r="CE176" s="895"/>
      <c r="CF176" s="895"/>
      <c r="CG176" s="277"/>
    </row>
    <row r="177" spans="3:85" ht="15" customHeight="1">
      <c r="C177" s="402"/>
      <c r="D177" s="403"/>
      <c r="E177" s="403"/>
      <c r="F177" s="403"/>
      <c r="G177" s="403"/>
      <c r="H177" s="403"/>
      <c r="I177" s="403"/>
      <c r="J177" s="403"/>
      <c r="K177" s="403"/>
      <c r="L177" s="403"/>
      <c r="M177" s="403"/>
      <c r="N177" s="403"/>
      <c r="O177" s="403"/>
      <c r="P177" s="403"/>
      <c r="Q177" s="403"/>
      <c r="R177" s="403"/>
      <c r="S177" s="403"/>
      <c r="T177" s="403"/>
      <c r="U177" s="403"/>
      <c r="V177" s="403"/>
      <c r="W177" s="403"/>
      <c r="X177" s="403"/>
      <c r="Y177" s="403"/>
      <c r="Z177" s="403"/>
      <c r="AA177" s="403"/>
      <c r="AB177" s="403"/>
      <c r="AC177" s="403"/>
      <c r="AD177" s="403"/>
      <c r="AE177" s="403"/>
      <c r="AF177" s="403"/>
      <c r="AG177" s="403"/>
      <c r="AH177" s="403"/>
      <c r="AI177" s="403"/>
      <c r="AJ177" s="403"/>
      <c r="AK177" s="403"/>
      <c r="AL177" s="403"/>
      <c r="AM177" s="403"/>
      <c r="AN177" s="403"/>
      <c r="AO177" s="403"/>
      <c r="AP177" s="403"/>
      <c r="AQ177" s="403"/>
      <c r="AR177" s="403"/>
      <c r="AS177" s="403"/>
      <c r="AT177" s="403"/>
      <c r="AU177" s="403"/>
      <c r="AV177" s="403"/>
      <c r="AW177" s="403"/>
      <c r="AX177" s="403"/>
      <c r="AY177" s="403"/>
      <c r="AZ177" s="403"/>
      <c r="BA177" s="403"/>
      <c r="BB177" s="403"/>
      <c r="BC177" s="403"/>
      <c r="BD177" s="403"/>
      <c r="BE177" s="403"/>
      <c r="BF177" s="403"/>
      <c r="BG177" s="403"/>
      <c r="BH177" s="403"/>
      <c r="BI177" s="403"/>
      <c r="BJ177" s="403"/>
      <c r="BK177" s="403"/>
      <c r="BL177" s="403"/>
      <c r="BM177" s="403"/>
      <c r="BN177" s="403"/>
      <c r="BO177" s="403"/>
      <c r="BP177" s="403"/>
      <c r="BQ177" s="403"/>
      <c r="BR177" s="403"/>
      <c r="BS177" s="403"/>
      <c r="BT177" s="403"/>
      <c r="BU177" s="403"/>
      <c r="BV177" s="403"/>
      <c r="BW177" s="403"/>
      <c r="BX177" s="403"/>
      <c r="BY177" s="403"/>
      <c r="BZ177" s="403"/>
      <c r="CA177" s="403"/>
      <c r="CB177" s="403"/>
      <c r="CC177" s="403"/>
      <c r="CD177" s="403"/>
      <c r="CE177" s="403"/>
      <c r="CF177" s="403"/>
      <c r="CG177" s="404"/>
    </row>
    <row r="178" spans="3:85">
      <c r="C178" s="211"/>
      <c r="D178" s="211"/>
      <c r="E178" s="211"/>
      <c r="F178" s="211"/>
      <c r="G178" s="211"/>
      <c r="H178" s="211"/>
      <c r="I178" s="211"/>
      <c r="J178" s="211"/>
      <c r="K178" s="211"/>
      <c r="L178" s="211"/>
      <c r="M178" s="211"/>
      <c r="N178" s="211"/>
      <c r="O178" s="211"/>
      <c r="P178" s="211"/>
      <c r="Q178" s="211"/>
      <c r="R178" s="211"/>
      <c r="S178" s="211"/>
      <c r="T178" s="211"/>
      <c r="U178" s="211"/>
      <c r="V178" s="211"/>
      <c r="W178" s="211"/>
      <c r="X178" s="211"/>
      <c r="Y178" s="211"/>
      <c r="Z178" s="211"/>
      <c r="AA178" s="211"/>
      <c r="AB178" s="211"/>
      <c r="AC178" s="211"/>
      <c r="AD178" s="211"/>
      <c r="AE178" s="211"/>
      <c r="AF178" s="211"/>
      <c r="AG178" s="211"/>
      <c r="AH178" s="211"/>
      <c r="AI178" s="211"/>
      <c r="AJ178" s="211"/>
      <c r="AK178" s="211"/>
      <c r="AL178" s="211"/>
      <c r="AM178" s="211"/>
      <c r="AN178" s="211"/>
      <c r="AO178" s="211"/>
      <c r="AP178" s="211"/>
      <c r="AQ178" s="211"/>
      <c r="AR178" s="211"/>
      <c r="AS178" s="211"/>
      <c r="AT178" s="211"/>
      <c r="AU178" s="211"/>
      <c r="AV178" s="211"/>
      <c r="AW178" s="211"/>
      <c r="AX178" s="211"/>
      <c r="AY178" s="211"/>
      <c r="AZ178" s="211"/>
      <c r="BA178" s="211"/>
      <c r="BB178" s="211"/>
      <c r="BC178" s="211"/>
      <c r="BD178" s="211"/>
      <c r="BE178" s="211"/>
      <c r="BF178" s="211"/>
      <c r="BG178" s="211"/>
      <c r="BH178" s="211"/>
      <c r="BI178" s="211"/>
      <c r="BJ178" s="211"/>
      <c r="BK178" s="211"/>
      <c r="BL178" s="211"/>
      <c r="BM178" s="211"/>
      <c r="BN178" s="211"/>
      <c r="BO178" s="211"/>
      <c r="BP178" s="211"/>
      <c r="BQ178" s="211"/>
      <c r="BR178" s="211"/>
      <c r="BS178" s="211"/>
      <c r="BT178" s="211"/>
      <c r="BU178" s="211"/>
      <c r="BV178" s="211"/>
      <c r="BW178" s="211"/>
      <c r="BX178" s="211"/>
      <c r="BY178" s="211"/>
      <c r="BZ178" s="211"/>
      <c r="CA178" s="211"/>
      <c r="CB178" s="211"/>
      <c r="CC178" s="211"/>
      <c r="CD178" s="211"/>
      <c r="CE178" s="211"/>
      <c r="CF178" s="211"/>
      <c r="CG178" s="211"/>
    </row>
    <row r="179" spans="3:85" ht="23.25">
      <c r="C179" s="405" t="s">
        <v>223</v>
      </c>
      <c r="D179" s="211"/>
      <c r="E179" s="405"/>
      <c r="F179" s="405"/>
      <c r="G179" s="405"/>
      <c r="H179" s="405"/>
      <c r="I179" s="405"/>
      <c r="J179" s="405"/>
      <c r="K179" s="405"/>
      <c r="L179" s="405"/>
      <c r="M179" s="405"/>
      <c r="N179" s="405"/>
      <c r="O179" s="405"/>
      <c r="P179" s="405"/>
      <c r="Q179" s="405"/>
      <c r="R179" s="405"/>
      <c r="S179" s="405"/>
      <c r="T179" s="405"/>
      <c r="U179" s="405"/>
      <c r="V179" s="405"/>
      <c r="W179" s="405"/>
      <c r="X179" s="405"/>
      <c r="Y179" s="405"/>
      <c r="Z179" s="405"/>
      <c r="AA179" s="405"/>
      <c r="AB179" s="405"/>
      <c r="AC179" s="405"/>
      <c r="AD179" s="405"/>
      <c r="AE179" s="405"/>
      <c r="AF179" s="885">
        <f>((AX161+AL158+AL151+AL150+AL133+AL132)/(AR161+AL151+AL150+AL133+AL132))*100</f>
        <v>53.5632183908046</v>
      </c>
      <c r="AG179" s="886"/>
      <c r="AH179" s="886"/>
      <c r="AI179" s="886"/>
      <c r="AJ179" s="406" t="s">
        <v>306</v>
      </c>
      <c r="AK179" s="407"/>
      <c r="AL179" s="408"/>
      <c r="AM179" s="405"/>
      <c r="AN179" s="211"/>
      <c r="AO179" s="211"/>
      <c r="AP179" s="211"/>
      <c r="AQ179" s="211"/>
      <c r="AR179" s="409"/>
      <c r="AS179" s="409"/>
      <c r="AT179" s="409"/>
      <c r="AU179" s="409"/>
      <c r="AV179" s="405"/>
      <c r="AW179" s="405"/>
      <c r="AX179" s="405"/>
      <c r="AY179" s="405"/>
      <c r="AZ179" s="405"/>
      <c r="BA179" s="405"/>
      <c r="BB179" s="405"/>
      <c r="BC179" s="405"/>
      <c r="BD179" s="405"/>
      <c r="BE179" s="405"/>
      <c r="BF179" s="405"/>
      <c r="BG179" s="405"/>
      <c r="BH179" s="405"/>
      <c r="BI179" s="405"/>
      <c r="BJ179" s="405"/>
      <c r="BK179" s="405"/>
      <c r="BL179" s="405"/>
      <c r="BM179" s="405"/>
      <c r="BN179" s="405"/>
      <c r="BO179" s="405"/>
      <c r="BP179" s="405"/>
      <c r="BQ179" s="405"/>
      <c r="BR179" s="405"/>
      <c r="BS179" s="405"/>
      <c r="BT179" s="405"/>
      <c r="BU179" s="405"/>
      <c r="BV179" s="405"/>
      <c r="BW179" s="405"/>
      <c r="BX179" s="211"/>
      <c r="BY179" s="211"/>
      <c r="BZ179" s="211"/>
      <c r="CA179" s="211"/>
      <c r="CB179" s="211"/>
      <c r="CC179" s="211"/>
      <c r="CD179" s="211"/>
      <c r="CE179" s="211"/>
      <c r="CF179" s="211"/>
      <c r="CG179" s="211"/>
    </row>
    <row r="180" spans="3:85">
      <c r="C180" s="211"/>
      <c r="D180" s="211"/>
      <c r="E180" s="211"/>
      <c r="F180" s="211"/>
      <c r="G180" s="211"/>
      <c r="H180" s="211"/>
      <c r="I180" s="211"/>
      <c r="J180" s="211"/>
      <c r="K180" s="211"/>
      <c r="L180" s="211"/>
      <c r="M180" s="211"/>
      <c r="N180" s="211"/>
      <c r="O180" s="211"/>
      <c r="P180" s="211"/>
      <c r="Q180" s="211"/>
      <c r="R180" s="211"/>
      <c r="S180" s="211"/>
      <c r="T180" s="211"/>
      <c r="U180" s="211"/>
      <c r="V180" s="211"/>
      <c r="W180" s="211"/>
      <c r="X180" s="211"/>
      <c r="Y180" s="211"/>
      <c r="Z180" s="211"/>
      <c r="AA180" s="211"/>
      <c r="AB180" s="211"/>
      <c r="AC180" s="211"/>
      <c r="AD180" s="211"/>
      <c r="AE180" s="211"/>
      <c r="AF180" s="211"/>
      <c r="AG180" s="211"/>
      <c r="AH180" s="211"/>
      <c r="AI180" s="211"/>
      <c r="AJ180" s="211"/>
      <c r="AK180" s="211"/>
      <c r="AL180" s="211"/>
      <c r="AM180" s="211"/>
      <c r="AN180" s="211"/>
      <c r="AO180" s="211"/>
      <c r="AP180" s="211"/>
      <c r="AQ180" s="211"/>
      <c r="AR180" s="211"/>
      <c r="AS180" s="211"/>
      <c r="AT180" s="211"/>
      <c r="AU180" s="211"/>
      <c r="AV180" s="211"/>
      <c r="AW180" s="211"/>
      <c r="AX180" s="211"/>
      <c r="AY180" s="211"/>
      <c r="AZ180" s="211"/>
      <c r="BA180" s="211"/>
      <c r="BB180" s="211"/>
      <c r="BC180" s="211"/>
      <c r="BD180" s="211"/>
      <c r="BE180" s="211"/>
      <c r="BF180" s="211"/>
      <c r="BG180" s="211"/>
      <c r="BH180" s="211"/>
      <c r="BI180" s="211"/>
      <c r="BJ180" s="211"/>
      <c r="BK180" s="211"/>
      <c r="BL180" s="211"/>
      <c r="BM180" s="211"/>
      <c r="BN180" s="211"/>
      <c r="BO180" s="211"/>
      <c r="BP180" s="211"/>
      <c r="BQ180" s="211"/>
      <c r="BR180" s="211"/>
      <c r="BS180" s="211"/>
      <c r="BT180" s="211"/>
      <c r="BU180" s="211"/>
      <c r="BV180" s="211"/>
      <c r="BW180" s="211"/>
      <c r="BX180" s="211"/>
      <c r="BY180" s="211"/>
      <c r="BZ180" s="211"/>
      <c r="CA180" s="211"/>
      <c r="CB180" s="211"/>
      <c r="CC180" s="211"/>
      <c r="CD180" s="211"/>
      <c r="CE180" s="211"/>
      <c r="CF180" s="211"/>
      <c r="CG180" s="211"/>
    </row>
    <row r="181" spans="3:85">
      <c r="C181" s="211"/>
      <c r="D181" s="211"/>
      <c r="E181" s="211"/>
      <c r="F181" s="211"/>
      <c r="G181" s="211"/>
      <c r="H181" s="211"/>
      <c r="I181" s="211"/>
      <c r="J181" s="211"/>
      <c r="K181" s="211"/>
      <c r="L181" s="211"/>
      <c r="M181" s="211"/>
      <c r="N181" s="211"/>
      <c r="O181" s="211"/>
      <c r="P181" s="211"/>
      <c r="Q181" s="211"/>
      <c r="R181" s="211"/>
      <c r="S181" s="211"/>
      <c r="T181" s="211"/>
      <c r="U181" s="211"/>
      <c r="V181" s="211"/>
      <c r="W181" s="211"/>
      <c r="X181" s="211"/>
      <c r="Y181" s="211"/>
      <c r="Z181" s="211"/>
      <c r="AA181" s="211"/>
      <c r="AB181" s="211"/>
      <c r="AC181" s="211"/>
      <c r="AD181" s="211"/>
      <c r="AE181" s="211"/>
      <c r="AF181" s="211"/>
      <c r="AG181" s="211"/>
      <c r="AH181" s="211"/>
      <c r="AI181" s="211"/>
      <c r="AJ181" s="211"/>
      <c r="AK181" s="211"/>
      <c r="AL181" s="211"/>
      <c r="AM181" s="211"/>
      <c r="AN181" s="211"/>
      <c r="AO181" s="211"/>
      <c r="AP181" s="211"/>
      <c r="AQ181" s="211"/>
      <c r="AR181" s="211"/>
      <c r="AS181" s="211"/>
      <c r="AT181" s="211"/>
      <c r="AU181" s="211"/>
      <c r="AV181" s="211"/>
      <c r="AW181" s="211"/>
      <c r="AX181" s="211"/>
      <c r="AY181" s="211"/>
      <c r="AZ181" s="211"/>
      <c r="BA181" s="211"/>
      <c r="BB181" s="211"/>
      <c r="BC181" s="211"/>
      <c r="BD181" s="211"/>
      <c r="BE181" s="211"/>
      <c r="BF181" s="211"/>
      <c r="BG181" s="211"/>
      <c r="BH181" s="211"/>
      <c r="BI181" s="211"/>
      <c r="BJ181" s="211"/>
      <c r="BK181" s="211"/>
      <c r="BL181" s="211"/>
      <c r="BM181" s="211"/>
      <c r="BN181" s="211"/>
      <c r="BO181" s="211"/>
      <c r="BP181" s="211"/>
      <c r="BQ181" s="211"/>
      <c r="BR181" s="211"/>
      <c r="BS181" s="211"/>
      <c r="BT181" s="211"/>
      <c r="BU181" s="211"/>
      <c r="BV181" s="211"/>
      <c r="BW181" s="211"/>
      <c r="BX181" s="211"/>
      <c r="BY181" s="211"/>
      <c r="BZ181" s="211"/>
      <c r="CA181" s="211"/>
      <c r="CB181" s="211"/>
      <c r="CC181" s="211"/>
      <c r="CD181" s="211"/>
      <c r="CE181" s="211"/>
      <c r="CF181" s="211"/>
      <c r="CG181" s="211"/>
    </row>
  </sheetData>
  <mergeCells count="1627">
    <mergeCell ref="N20:BW20"/>
    <mergeCell ref="X22:AE22"/>
    <mergeCell ref="AF22:AJ22"/>
    <mergeCell ref="AL22:BR22"/>
    <mergeCell ref="BW49:BX50"/>
    <mergeCell ref="R49:R51"/>
    <mergeCell ref="S49:S51"/>
    <mergeCell ref="T49:T51"/>
    <mergeCell ref="U49:U51"/>
    <mergeCell ref="J49:J51"/>
    <mergeCell ref="K49:K51"/>
    <mergeCell ref="L49:L51"/>
    <mergeCell ref="BA49:BA51"/>
    <mergeCell ref="BB49:BB51"/>
    <mergeCell ref="BA46:BD46"/>
    <mergeCell ref="P49:P51"/>
    <mergeCell ref="Q49:Q51"/>
    <mergeCell ref="X26:AK26"/>
    <mergeCell ref="X28:AJ28"/>
    <mergeCell ref="AL28:BF28"/>
    <mergeCell ref="X49:X51"/>
    <mergeCell ref="Y49:Y51"/>
    <mergeCell ref="Z49:Z51"/>
    <mergeCell ref="AA49:AA51"/>
    <mergeCell ref="BI48:BL50"/>
    <mergeCell ref="BM48:BP50"/>
    <mergeCell ref="AH49:AH51"/>
    <mergeCell ref="AI49:AI51"/>
    <mergeCell ref="AJ49:AJ51"/>
    <mergeCell ref="AK49:AK51"/>
    <mergeCell ref="AL49:AL51"/>
    <mergeCell ref="AZ49:AZ51"/>
    <mergeCell ref="E7:P7"/>
    <mergeCell ref="D8:U8"/>
    <mergeCell ref="D9:U9"/>
    <mergeCell ref="D10:U10"/>
    <mergeCell ref="D11:T11"/>
    <mergeCell ref="AC36:BG36"/>
    <mergeCell ref="AC37:BG37"/>
    <mergeCell ref="D46:D51"/>
    <mergeCell ref="E46:I46"/>
    <mergeCell ref="J46:M46"/>
    <mergeCell ref="N46:Q46"/>
    <mergeCell ref="R46:V46"/>
    <mergeCell ref="W46:Z46"/>
    <mergeCell ref="AA46:AD46"/>
    <mergeCell ref="AO29:AP29"/>
    <mergeCell ref="X30:AK30"/>
    <mergeCell ref="AL30:AV31"/>
    <mergeCell ref="AW30:BC31"/>
    <mergeCell ref="X31:AK31"/>
    <mergeCell ref="Y35:BJ35"/>
    <mergeCell ref="X24:AE24"/>
    <mergeCell ref="AL24:BR24"/>
    <mergeCell ref="X25:AK25"/>
    <mergeCell ref="AE46:AH46"/>
    <mergeCell ref="AI46:AM46"/>
    <mergeCell ref="R14:BS14"/>
    <mergeCell ref="R15:BS18"/>
    <mergeCell ref="N19:BW19"/>
    <mergeCell ref="AN46:AQ46"/>
    <mergeCell ref="AR46:AV46"/>
    <mergeCell ref="AW46:AZ46"/>
    <mergeCell ref="AE49:AE51"/>
    <mergeCell ref="AF49:AF51"/>
    <mergeCell ref="AG49:AG51"/>
    <mergeCell ref="CA51:CB51"/>
    <mergeCell ref="BI52:BJ52"/>
    <mergeCell ref="BK52:BL52"/>
    <mergeCell ref="BM52:BN52"/>
    <mergeCell ref="BO52:BP52"/>
    <mergeCell ref="BQ52:BR52"/>
    <mergeCell ref="BS52:BT52"/>
    <mergeCell ref="BM51:BN51"/>
    <mergeCell ref="BO51:BP51"/>
    <mergeCell ref="BQ51:BR51"/>
    <mergeCell ref="BS51:BT51"/>
    <mergeCell ref="BU51:BV51"/>
    <mergeCell ref="BW51:BX51"/>
    <mergeCell ref="BY49:BZ50"/>
    <mergeCell ref="BU52:BV52"/>
    <mergeCell ref="BW52:BX52"/>
    <mergeCell ref="BY52:BZ52"/>
    <mergeCell ref="CA52:CB52"/>
    <mergeCell ref="BY51:BZ51"/>
    <mergeCell ref="E49:E51"/>
    <mergeCell ref="F49:F51"/>
    <mergeCell ref="G49:G51"/>
    <mergeCell ref="H49:H51"/>
    <mergeCell ref="I49:I51"/>
    <mergeCell ref="BE53:BH53"/>
    <mergeCell ref="AN49:AN51"/>
    <mergeCell ref="AO49:AO51"/>
    <mergeCell ref="AP49:AP51"/>
    <mergeCell ref="AQ49:AQ51"/>
    <mergeCell ref="AR49:AR51"/>
    <mergeCell ref="AS49:AS51"/>
    <mergeCell ref="BQ53:BR53"/>
    <mergeCell ref="M49:M51"/>
    <mergeCell ref="N49:N51"/>
    <mergeCell ref="O49:O51"/>
    <mergeCell ref="V49:V51"/>
    <mergeCell ref="W49:W51"/>
    <mergeCell ref="BI51:BJ51"/>
    <mergeCell ref="BK51:BL51"/>
    <mergeCell ref="BC49:BC51"/>
    <mergeCell ref="BD49:BD51"/>
    <mergeCell ref="AT49:AT51"/>
    <mergeCell ref="AU49:AU51"/>
    <mergeCell ref="AV49:AV51"/>
    <mergeCell ref="AW49:AW51"/>
    <mergeCell ref="AX49:AX51"/>
    <mergeCell ref="AY49:AY51"/>
    <mergeCell ref="AM49:AM51"/>
    <mergeCell ref="AB49:AB51"/>
    <mergeCell ref="AC49:AC51"/>
    <mergeCell ref="AD49:AD51"/>
    <mergeCell ref="BK55:BL55"/>
    <mergeCell ref="BM55:BN55"/>
    <mergeCell ref="BO55:BP55"/>
    <mergeCell ref="BQ54:BR54"/>
    <mergeCell ref="BS54:BT54"/>
    <mergeCell ref="BU54:BV54"/>
    <mergeCell ref="BW54:BX54"/>
    <mergeCell ref="BY54:BZ54"/>
    <mergeCell ref="CA54:CB54"/>
    <mergeCell ref="BI54:BJ54"/>
    <mergeCell ref="BK54:BL54"/>
    <mergeCell ref="BM54:BN54"/>
    <mergeCell ref="BO54:BP54"/>
    <mergeCell ref="BU53:BV53"/>
    <mergeCell ref="BW53:BX53"/>
    <mergeCell ref="BY53:BZ53"/>
    <mergeCell ref="CA53:CB53"/>
    <mergeCell ref="BS53:BT53"/>
    <mergeCell ref="BI53:BJ53"/>
    <mergeCell ref="BK53:BL53"/>
    <mergeCell ref="BM53:BN53"/>
    <mergeCell ref="BO53:BP53"/>
    <mergeCell ref="BY55:BZ55"/>
    <mergeCell ref="CA55:CB55"/>
    <mergeCell ref="BI55:BJ55"/>
    <mergeCell ref="G60:U60"/>
    <mergeCell ref="Y60:AM60"/>
    <mergeCell ref="BJ61:CA61"/>
    <mergeCell ref="BM63:CA63"/>
    <mergeCell ref="BM64:CA64"/>
    <mergeCell ref="BM65:CA65"/>
    <mergeCell ref="CA56:CB56"/>
    <mergeCell ref="G58:U58"/>
    <mergeCell ref="Y58:AS58"/>
    <mergeCell ref="AW58:BD58"/>
    <mergeCell ref="G59:U59"/>
    <mergeCell ref="Y59:AS59"/>
    <mergeCell ref="AW59:BD59"/>
    <mergeCell ref="BO56:BP56"/>
    <mergeCell ref="BQ56:BR56"/>
    <mergeCell ref="BS56:BT56"/>
    <mergeCell ref="BU56:BV56"/>
    <mergeCell ref="BW56:BX56"/>
    <mergeCell ref="BY56:BZ56"/>
    <mergeCell ref="BA56:BD56"/>
    <mergeCell ref="BI56:BJ56"/>
    <mergeCell ref="BK56:BL56"/>
    <mergeCell ref="BM56:BN56"/>
    <mergeCell ref="BP74:BR74"/>
    <mergeCell ref="AO72:AQ75"/>
    <mergeCell ref="AR72:BC72"/>
    <mergeCell ref="AR73:AT75"/>
    <mergeCell ref="AU73:BC73"/>
    <mergeCell ref="BD73:BI73"/>
    <mergeCell ref="BJ73:BO73"/>
    <mergeCell ref="BM66:CA66"/>
    <mergeCell ref="BM67:CA67"/>
    <mergeCell ref="BM68:CA68"/>
    <mergeCell ref="F69:BP69"/>
    <mergeCell ref="D71:D75"/>
    <mergeCell ref="E71:AC75"/>
    <mergeCell ref="AD71:AK75"/>
    <mergeCell ref="AL71:BC71"/>
    <mergeCell ref="BD71:CA72"/>
    <mergeCell ref="AL72:AN75"/>
    <mergeCell ref="BP73:BU73"/>
    <mergeCell ref="BV73:CA73"/>
    <mergeCell ref="AU74:AW75"/>
    <mergeCell ref="BD78:BF78"/>
    <mergeCell ref="BG78:BI78"/>
    <mergeCell ref="BJ78:BL78"/>
    <mergeCell ref="BM78:BO78"/>
    <mergeCell ref="BP78:BU78"/>
    <mergeCell ref="BV78:CA78"/>
    <mergeCell ref="BY75:CA75"/>
    <mergeCell ref="E76:AC76"/>
    <mergeCell ref="E77:CA77"/>
    <mergeCell ref="E78:AC78"/>
    <mergeCell ref="AL78:AN78"/>
    <mergeCell ref="AO78:AQ78"/>
    <mergeCell ref="AR78:AT78"/>
    <mergeCell ref="AU78:AW78"/>
    <mergeCell ref="AX78:AZ78"/>
    <mergeCell ref="BA78:BC78"/>
    <mergeCell ref="BS74:BU74"/>
    <mergeCell ref="BV74:BX74"/>
    <mergeCell ref="BY74:CA74"/>
    <mergeCell ref="BD75:BF75"/>
    <mergeCell ref="BG75:BI75"/>
    <mergeCell ref="BJ75:BL75"/>
    <mergeCell ref="BM75:BO75"/>
    <mergeCell ref="BP75:BR75"/>
    <mergeCell ref="BS75:BU75"/>
    <mergeCell ref="BV75:BX75"/>
    <mergeCell ref="AX74:AZ75"/>
    <mergeCell ref="BA74:BC75"/>
    <mergeCell ref="BD74:BF74"/>
    <mergeCell ref="BG74:BI74"/>
    <mergeCell ref="BJ74:BL74"/>
    <mergeCell ref="BM74:BO74"/>
    <mergeCell ref="BP79:BR79"/>
    <mergeCell ref="BS79:BU79"/>
    <mergeCell ref="BV79:BX79"/>
    <mergeCell ref="BY79:CA79"/>
    <mergeCell ref="E80:AC80"/>
    <mergeCell ref="AL80:AN80"/>
    <mergeCell ref="AO80:AQ80"/>
    <mergeCell ref="AR80:AT80"/>
    <mergeCell ref="AU80:AW80"/>
    <mergeCell ref="AX80:AZ80"/>
    <mergeCell ref="AX79:AZ79"/>
    <mergeCell ref="BA79:BC79"/>
    <mergeCell ref="BD79:BF79"/>
    <mergeCell ref="BG79:BI79"/>
    <mergeCell ref="BJ79:BL79"/>
    <mergeCell ref="BM79:BO79"/>
    <mergeCell ref="E79:AC79"/>
    <mergeCell ref="AL79:AN79"/>
    <mergeCell ref="AO79:AQ79"/>
    <mergeCell ref="AR79:AT79"/>
    <mergeCell ref="AU79:AW79"/>
    <mergeCell ref="BV81:BX81"/>
    <mergeCell ref="BY81:CA81"/>
    <mergeCell ref="E82:AC82"/>
    <mergeCell ref="AL82:AN82"/>
    <mergeCell ref="AO82:AQ82"/>
    <mergeCell ref="AR82:AT82"/>
    <mergeCell ref="AU82:AW82"/>
    <mergeCell ref="AX82:AZ82"/>
    <mergeCell ref="BA82:BC82"/>
    <mergeCell ref="BD82:BF82"/>
    <mergeCell ref="BD81:BF81"/>
    <mergeCell ref="BG81:BI81"/>
    <mergeCell ref="BJ81:BL81"/>
    <mergeCell ref="BM81:BO81"/>
    <mergeCell ref="BP81:BR81"/>
    <mergeCell ref="BS81:BU81"/>
    <mergeCell ref="BS80:BU80"/>
    <mergeCell ref="BV80:BX80"/>
    <mergeCell ref="BY80:CA80"/>
    <mergeCell ref="E81:AC81"/>
    <mergeCell ref="AL81:AN81"/>
    <mergeCell ref="AO81:AQ81"/>
    <mergeCell ref="AR81:AT81"/>
    <mergeCell ref="AU81:AW81"/>
    <mergeCell ref="AX81:AZ81"/>
    <mergeCell ref="BA81:BC81"/>
    <mergeCell ref="BA80:BC80"/>
    <mergeCell ref="BD80:BF80"/>
    <mergeCell ref="BG80:BI80"/>
    <mergeCell ref="BJ80:BL80"/>
    <mergeCell ref="BM80:BO80"/>
    <mergeCell ref="BP80:BR80"/>
    <mergeCell ref="E84:AC84"/>
    <mergeCell ref="AL84:AN84"/>
    <mergeCell ref="AO84:AQ84"/>
    <mergeCell ref="AR84:AT84"/>
    <mergeCell ref="AU84:AW84"/>
    <mergeCell ref="AX84:AZ84"/>
    <mergeCell ref="BJ83:BL83"/>
    <mergeCell ref="BM83:BO83"/>
    <mergeCell ref="BP83:BR83"/>
    <mergeCell ref="BS83:BU83"/>
    <mergeCell ref="BV83:BX83"/>
    <mergeCell ref="BY83:CA83"/>
    <mergeCell ref="BY82:CA82"/>
    <mergeCell ref="E83:AC83"/>
    <mergeCell ref="AL83:AN83"/>
    <mergeCell ref="AO83:AQ83"/>
    <mergeCell ref="AR83:AT83"/>
    <mergeCell ref="AU83:AW83"/>
    <mergeCell ref="AX83:AZ83"/>
    <mergeCell ref="BA83:BC83"/>
    <mergeCell ref="BD83:BF83"/>
    <mergeCell ref="BG83:BI83"/>
    <mergeCell ref="BG82:BI82"/>
    <mergeCell ref="BJ82:BL82"/>
    <mergeCell ref="BM82:BO82"/>
    <mergeCell ref="BP82:BR82"/>
    <mergeCell ref="BS82:BU82"/>
    <mergeCell ref="BV82:BX82"/>
    <mergeCell ref="BV85:BX85"/>
    <mergeCell ref="BY85:CA85"/>
    <mergeCell ref="E86:AC86"/>
    <mergeCell ref="AL86:AN86"/>
    <mergeCell ref="AO86:AQ86"/>
    <mergeCell ref="AR86:AT86"/>
    <mergeCell ref="AU86:AW86"/>
    <mergeCell ref="AX86:AZ86"/>
    <mergeCell ref="BA86:BC86"/>
    <mergeCell ref="BD86:BF86"/>
    <mergeCell ref="BD85:BF85"/>
    <mergeCell ref="BG85:BI85"/>
    <mergeCell ref="BJ85:BL85"/>
    <mergeCell ref="BM85:BO85"/>
    <mergeCell ref="BP85:BR85"/>
    <mergeCell ref="BS85:BU85"/>
    <mergeCell ref="BS84:BU84"/>
    <mergeCell ref="BV84:BX84"/>
    <mergeCell ref="BY84:CA84"/>
    <mergeCell ref="E85:AC85"/>
    <mergeCell ref="AL85:AN85"/>
    <mergeCell ref="AO85:AQ85"/>
    <mergeCell ref="AR85:AT85"/>
    <mergeCell ref="AU85:AW85"/>
    <mergeCell ref="AX85:AZ85"/>
    <mergeCell ref="BA85:BC85"/>
    <mergeCell ref="BA84:BC84"/>
    <mergeCell ref="BD84:BF84"/>
    <mergeCell ref="BG84:BI84"/>
    <mergeCell ref="BJ84:BL84"/>
    <mergeCell ref="BM84:BO84"/>
    <mergeCell ref="BP84:BR84"/>
    <mergeCell ref="E88:AC88"/>
    <mergeCell ref="AL88:AN88"/>
    <mergeCell ref="AO88:AQ88"/>
    <mergeCell ref="AR88:AT88"/>
    <mergeCell ref="AU88:AW88"/>
    <mergeCell ref="AX88:AZ88"/>
    <mergeCell ref="BJ87:BL87"/>
    <mergeCell ref="BM87:BO87"/>
    <mergeCell ref="BP87:BR87"/>
    <mergeCell ref="BS87:BU87"/>
    <mergeCell ref="BV87:BX87"/>
    <mergeCell ref="BY87:CA87"/>
    <mergeCell ref="BY86:CA86"/>
    <mergeCell ref="E87:AC87"/>
    <mergeCell ref="AL87:AN87"/>
    <mergeCell ref="AO87:AQ87"/>
    <mergeCell ref="AR87:AT87"/>
    <mergeCell ref="AU87:AW87"/>
    <mergeCell ref="AX87:AZ87"/>
    <mergeCell ref="BA87:BC87"/>
    <mergeCell ref="BD87:BF87"/>
    <mergeCell ref="BG87:BI87"/>
    <mergeCell ref="BG86:BI86"/>
    <mergeCell ref="BJ86:BL86"/>
    <mergeCell ref="BM86:BO86"/>
    <mergeCell ref="BP86:BR86"/>
    <mergeCell ref="BS86:BU86"/>
    <mergeCell ref="BV86:BX86"/>
    <mergeCell ref="BV89:BX89"/>
    <mergeCell ref="BY89:CA89"/>
    <mergeCell ref="E90:AC90"/>
    <mergeCell ref="AL90:AN90"/>
    <mergeCell ref="AO90:AQ90"/>
    <mergeCell ref="AR90:AT90"/>
    <mergeCell ref="AU90:AW90"/>
    <mergeCell ref="AX90:AZ90"/>
    <mergeCell ref="BA90:BC90"/>
    <mergeCell ref="BD90:BF90"/>
    <mergeCell ref="BD89:BF89"/>
    <mergeCell ref="BG89:BI89"/>
    <mergeCell ref="BJ89:BL89"/>
    <mergeCell ref="BM89:BO89"/>
    <mergeCell ref="BP89:BR89"/>
    <mergeCell ref="BS89:BU89"/>
    <mergeCell ref="BS88:BU88"/>
    <mergeCell ref="BV88:BX88"/>
    <mergeCell ref="BY88:CA88"/>
    <mergeCell ref="E89:AC89"/>
    <mergeCell ref="AL89:AN89"/>
    <mergeCell ref="AO89:AQ89"/>
    <mergeCell ref="AR89:AT89"/>
    <mergeCell ref="AU89:AW89"/>
    <mergeCell ref="AX89:AZ89"/>
    <mergeCell ref="BA89:BC89"/>
    <mergeCell ref="BA88:BC88"/>
    <mergeCell ref="BD88:BF88"/>
    <mergeCell ref="BG88:BI88"/>
    <mergeCell ref="BJ88:BL88"/>
    <mergeCell ref="BM88:BO88"/>
    <mergeCell ref="BP88:BR88"/>
    <mergeCell ref="E92:AC92"/>
    <mergeCell ref="AL92:AN92"/>
    <mergeCell ref="AO92:AQ92"/>
    <mergeCell ref="AR92:AT92"/>
    <mergeCell ref="AU92:AW92"/>
    <mergeCell ref="AX92:AZ92"/>
    <mergeCell ref="BJ91:BL91"/>
    <mergeCell ref="BM91:BO91"/>
    <mergeCell ref="BP91:BR91"/>
    <mergeCell ref="BS91:BU91"/>
    <mergeCell ref="BV91:BX91"/>
    <mergeCell ref="BY91:CA91"/>
    <mergeCell ref="BY90:CA90"/>
    <mergeCell ref="E91:AC91"/>
    <mergeCell ref="AL91:AN91"/>
    <mergeCell ref="AO91:AQ91"/>
    <mergeCell ref="AR91:AT91"/>
    <mergeCell ref="AU91:AW91"/>
    <mergeCell ref="AX91:AZ91"/>
    <mergeCell ref="BA91:BC91"/>
    <mergeCell ref="BD91:BF91"/>
    <mergeCell ref="BG91:BI91"/>
    <mergeCell ref="BG90:BI90"/>
    <mergeCell ref="BJ90:BL90"/>
    <mergeCell ref="BM90:BO90"/>
    <mergeCell ref="BP90:BR90"/>
    <mergeCell ref="BS90:BU90"/>
    <mergeCell ref="BV90:BX90"/>
    <mergeCell ref="BV93:BX93"/>
    <mergeCell ref="BY93:CA93"/>
    <mergeCell ref="E94:AC94"/>
    <mergeCell ref="AL94:AN94"/>
    <mergeCell ref="AO94:AQ94"/>
    <mergeCell ref="AR94:AT94"/>
    <mergeCell ref="AU94:AW94"/>
    <mergeCell ref="AX94:AZ94"/>
    <mergeCell ref="BA94:BC94"/>
    <mergeCell ref="BD94:BF94"/>
    <mergeCell ref="BD93:BF93"/>
    <mergeCell ref="BG93:BI93"/>
    <mergeCell ref="BJ93:BL93"/>
    <mergeCell ref="BM93:BO93"/>
    <mergeCell ref="BP93:BR93"/>
    <mergeCell ref="BS93:BU93"/>
    <mergeCell ref="BS92:BU92"/>
    <mergeCell ref="BV92:BX92"/>
    <mergeCell ref="BY92:CA92"/>
    <mergeCell ref="E93:AC93"/>
    <mergeCell ref="AL93:AN93"/>
    <mergeCell ref="AO93:AQ93"/>
    <mergeCell ref="AR93:AT93"/>
    <mergeCell ref="AU93:AW93"/>
    <mergeCell ref="AX93:AZ93"/>
    <mergeCell ref="BA93:BC93"/>
    <mergeCell ref="BA92:BC92"/>
    <mergeCell ref="BD92:BF92"/>
    <mergeCell ref="BG92:BI92"/>
    <mergeCell ref="BJ92:BL92"/>
    <mergeCell ref="BM92:BO92"/>
    <mergeCell ref="BP92:BR92"/>
    <mergeCell ref="BJ95:BL95"/>
    <mergeCell ref="BM95:BO95"/>
    <mergeCell ref="BP95:BR95"/>
    <mergeCell ref="BS95:BU95"/>
    <mergeCell ref="BV95:BX95"/>
    <mergeCell ref="BY95:CA95"/>
    <mergeCell ref="BY94:CA94"/>
    <mergeCell ref="D95:AC95"/>
    <mergeCell ref="AL95:AN95"/>
    <mergeCell ref="AO95:AQ95"/>
    <mergeCell ref="AR95:AT95"/>
    <mergeCell ref="AU95:AW95"/>
    <mergeCell ref="AX95:AZ95"/>
    <mergeCell ref="BA95:BC95"/>
    <mergeCell ref="BD95:BF95"/>
    <mergeCell ref="BG95:BI95"/>
    <mergeCell ref="BG94:BI94"/>
    <mergeCell ref="BJ94:BL94"/>
    <mergeCell ref="BM94:BO94"/>
    <mergeCell ref="BP94:BR94"/>
    <mergeCell ref="BS94:BU94"/>
    <mergeCell ref="BV94:BX94"/>
    <mergeCell ref="BG96:BI96"/>
    <mergeCell ref="BJ96:BO96"/>
    <mergeCell ref="BP96:BU96"/>
    <mergeCell ref="BV96:CA96"/>
    <mergeCell ref="E97:AC97"/>
    <mergeCell ref="AL97:AN97"/>
    <mergeCell ref="AO97:AQ97"/>
    <mergeCell ref="AR97:AT97"/>
    <mergeCell ref="AU97:AW97"/>
    <mergeCell ref="AX97:AZ97"/>
    <mergeCell ref="AO96:AQ96"/>
    <mergeCell ref="AR96:AT96"/>
    <mergeCell ref="AU96:AW96"/>
    <mergeCell ref="AX96:AZ96"/>
    <mergeCell ref="BA96:BC96"/>
    <mergeCell ref="BD96:BF96"/>
    <mergeCell ref="E96:AC96"/>
    <mergeCell ref="AD96:AE96"/>
    <mergeCell ref="AF96:AG96"/>
    <mergeCell ref="AH96:AI96"/>
    <mergeCell ref="AJ96:AK96"/>
    <mergeCell ref="AL96:AN96"/>
    <mergeCell ref="BV98:BX98"/>
    <mergeCell ref="BY98:CA98"/>
    <mergeCell ref="E99:AC99"/>
    <mergeCell ref="AL99:AN99"/>
    <mergeCell ref="AO99:AQ99"/>
    <mergeCell ref="AR99:AT99"/>
    <mergeCell ref="AU99:AW99"/>
    <mergeCell ref="AX99:AZ99"/>
    <mergeCell ref="BA99:BC99"/>
    <mergeCell ref="BD99:BF99"/>
    <mergeCell ref="BD98:BF98"/>
    <mergeCell ref="BG98:BI98"/>
    <mergeCell ref="BJ98:BL98"/>
    <mergeCell ref="BM98:BO98"/>
    <mergeCell ref="BP98:BR98"/>
    <mergeCell ref="BS98:BU98"/>
    <mergeCell ref="BS97:BU97"/>
    <mergeCell ref="BV97:BX97"/>
    <mergeCell ref="BY97:CA97"/>
    <mergeCell ref="E98:AC98"/>
    <mergeCell ref="AL98:AN98"/>
    <mergeCell ref="AO98:AQ98"/>
    <mergeCell ref="AR98:AT98"/>
    <mergeCell ref="AU98:AW98"/>
    <mergeCell ref="AX98:AZ98"/>
    <mergeCell ref="BA98:BC98"/>
    <mergeCell ref="BA97:BC97"/>
    <mergeCell ref="BD97:BF97"/>
    <mergeCell ref="BG97:BI97"/>
    <mergeCell ref="BJ97:BL97"/>
    <mergeCell ref="BM97:BO97"/>
    <mergeCell ref="BP97:BR97"/>
    <mergeCell ref="E101:AC101"/>
    <mergeCell ref="AL101:AN101"/>
    <mergeCell ref="AO101:AQ101"/>
    <mergeCell ref="AR101:AT101"/>
    <mergeCell ref="AU101:AW101"/>
    <mergeCell ref="AX101:AZ101"/>
    <mergeCell ref="BJ100:BL100"/>
    <mergeCell ref="BM100:BO100"/>
    <mergeCell ref="BP100:BR100"/>
    <mergeCell ref="BS100:BU100"/>
    <mergeCell ref="BV100:BX100"/>
    <mergeCell ref="BY100:CA100"/>
    <mergeCell ref="BY99:CA99"/>
    <mergeCell ref="E100:AC100"/>
    <mergeCell ref="AL100:AN100"/>
    <mergeCell ref="AO100:AQ100"/>
    <mergeCell ref="AR100:AT100"/>
    <mergeCell ref="AU100:AW100"/>
    <mergeCell ref="AX100:AZ100"/>
    <mergeCell ref="BA100:BC100"/>
    <mergeCell ref="BD100:BF100"/>
    <mergeCell ref="BG100:BI100"/>
    <mergeCell ref="BG99:BI99"/>
    <mergeCell ref="BJ99:BL99"/>
    <mergeCell ref="BM99:BO99"/>
    <mergeCell ref="BP99:BR99"/>
    <mergeCell ref="BS99:BU99"/>
    <mergeCell ref="BV99:BX99"/>
    <mergeCell ref="BP103:BR103"/>
    <mergeCell ref="BS103:BU103"/>
    <mergeCell ref="BV103:BX103"/>
    <mergeCell ref="BY103:CA103"/>
    <mergeCell ref="E104:AC104"/>
    <mergeCell ref="AL104:AN104"/>
    <mergeCell ref="AO104:AQ104"/>
    <mergeCell ref="AR104:AT104"/>
    <mergeCell ref="AU104:AW104"/>
    <mergeCell ref="AX104:AZ104"/>
    <mergeCell ref="AX103:AZ103"/>
    <mergeCell ref="BA103:BC103"/>
    <mergeCell ref="BD103:BF103"/>
    <mergeCell ref="BG103:BI103"/>
    <mergeCell ref="BJ103:BL103"/>
    <mergeCell ref="BM103:BO103"/>
    <mergeCell ref="BS101:BU101"/>
    <mergeCell ref="BV101:BX101"/>
    <mergeCell ref="BY101:CA101"/>
    <mergeCell ref="E102:AC102"/>
    <mergeCell ref="AL102:CA102"/>
    <mergeCell ref="E103:AC103"/>
    <mergeCell ref="AL103:AN103"/>
    <mergeCell ref="AO103:AQ103"/>
    <mergeCell ref="AR103:AT103"/>
    <mergeCell ref="AU103:AW103"/>
    <mergeCell ref="BA101:BC101"/>
    <mergeCell ref="BD101:BF101"/>
    <mergeCell ref="BG101:BI101"/>
    <mergeCell ref="BJ101:BL101"/>
    <mergeCell ref="BM101:BO101"/>
    <mergeCell ref="BP101:BR101"/>
    <mergeCell ref="BV105:BX105"/>
    <mergeCell ref="BY105:CA105"/>
    <mergeCell ref="E106:AC106"/>
    <mergeCell ref="AL106:AN106"/>
    <mergeCell ref="AO106:AQ106"/>
    <mergeCell ref="AR106:AT106"/>
    <mergeCell ref="AU106:AW106"/>
    <mergeCell ref="AX106:AZ106"/>
    <mergeCell ref="BA106:BC106"/>
    <mergeCell ref="BD106:BF106"/>
    <mergeCell ref="BD105:BF105"/>
    <mergeCell ref="BG105:BI105"/>
    <mergeCell ref="BJ105:BL105"/>
    <mergeCell ref="BM105:BO105"/>
    <mergeCell ref="BP105:BR105"/>
    <mergeCell ref="BS105:BU105"/>
    <mergeCell ref="BS104:BU104"/>
    <mergeCell ref="BV104:BX104"/>
    <mergeCell ref="BY104:CA104"/>
    <mergeCell ref="E105:AC105"/>
    <mergeCell ref="AL105:AN105"/>
    <mergeCell ref="AO105:AQ105"/>
    <mergeCell ref="AR105:AT105"/>
    <mergeCell ref="AU105:AW105"/>
    <mergeCell ref="AX105:AZ105"/>
    <mergeCell ref="BA105:BC105"/>
    <mergeCell ref="BA104:BC104"/>
    <mergeCell ref="BD104:BF104"/>
    <mergeCell ref="BG104:BI104"/>
    <mergeCell ref="BJ104:BL104"/>
    <mergeCell ref="BM104:BO104"/>
    <mergeCell ref="BP104:BR104"/>
    <mergeCell ref="E108:AC108"/>
    <mergeCell ref="AL108:AN108"/>
    <mergeCell ref="AO108:AQ108"/>
    <mergeCell ref="AR108:AT108"/>
    <mergeCell ref="AU108:AW108"/>
    <mergeCell ref="AX108:AZ108"/>
    <mergeCell ref="BJ107:BL107"/>
    <mergeCell ref="BM107:BO107"/>
    <mergeCell ref="BP107:BR107"/>
    <mergeCell ref="BS107:BU107"/>
    <mergeCell ref="BV107:BX107"/>
    <mergeCell ref="BY107:CA107"/>
    <mergeCell ref="BY106:CA106"/>
    <mergeCell ref="E107:AC107"/>
    <mergeCell ref="AL107:AN107"/>
    <mergeCell ref="AO107:AQ107"/>
    <mergeCell ref="AR107:AT107"/>
    <mergeCell ref="AU107:AW107"/>
    <mergeCell ref="AX107:AZ107"/>
    <mergeCell ref="BA107:BC107"/>
    <mergeCell ref="BD107:BF107"/>
    <mergeCell ref="BG107:BI107"/>
    <mergeCell ref="BG106:BI106"/>
    <mergeCell ref="BJ106:BL106"/>
    <mergeCell ref="BM106:BO106"/>
    <mergeCell ref="BP106:BR106"/>
    <mergeCell ref="BS106:BU106"/>
    <mergeCell ref="BV106:BX106"/>
    <mergeCell ref="BV109:BX109"/>
    <mergeCell ref="BY109:CA109"/>
    <mergeCell ref="E110:AC110"/>
    <mergeCell ref="AL110:AN110"/>
    <mergeCell ref="AO110:AQ110"/>
    <mergeCell ref="AR110:AT110"/>
    <mergeCell ref="AU110:AW110"/>
    <mergeCell ref="AX110:AZ110"/>
    <mergeCell ref="BA110:BC110"/>
    <mergeCell ref="BD110:BF110"/>
    <mergeCell ref="BD109:BF109"/>
    <mergeCell ref="BG109:BI109"/>
    <mergeCell ref="BJ109:BL109"/>
    <mergeCell ref="BM109:BO109"/>
    <mergeCell ref="BP109:BR109"/>
    <mergeCell ref="BS109:BU109"/>
    <mergeCell ref="BS108:BU108"/>
    <mergeCell ref="BV108:BX108"/>
    <mergeCell ref="BY108:CA108"/>
    <mergeCell ref="E109:AC109"/>
    <mergeCell ref="AL109:AN109"/>
    <mergeCell ref="AO109:AQ109"/>
    <mergeCell ref="AR109:AT109"/>
    <mergeCell ref="AU109:AW109"/>
    <mergeCell ref="AX109:AZ109"/>
    <mergeCell ref="BA109:BC109"/>
    <mergeCell ref="BA108:BC108"/>
    <mergeCell ref="BD108:BF108"/>
    <mergeCell ref="BG108:BI108"/>
    <mergeCell ref="BJ108:BL108"/>
    <mergeCell ref="BM108:BO108"/>
    <mergeCell ref="BP108:BR108"/>
    <mergeCell ref="E112:AC112"/>
    <mergeCell ref="AL112:AN112"/>
    <mergeCell ref="AO112:AQ112"/>
    <mergeCell ref="AR112:AT112"/>
    <mergeCell ref="AU112:AW112"/>
    <mergeCell ref="AX112:AZ112"/>
    <mergeCell ref="BJ111:BL111"/>
    <mergeCell ref="BM111:BO111"/>
    <mergeCell ref="BP111:BR111"/>
    <mergeCell ref="BS111:BU111"/>
    <mergeCell ref="BV111:BX111"/>
    <mergeCell ref="BY111:CA111"/>
    <mergeCell ref="BY110:CA110"/>
    <mergeCell ref="E111:AC111"/>
    <mergeCell ref="AL111:AN111"/>
    <mergeCell ref="AO111:AQ111"/>
    <mergeCell ref="AR111:AT111"/>
    <mergeCell ref="AU111:AW111"/>
    <mergeCell ref="AX111:AZ111"/>
    <mergeCell ref="BA111:BC111"/>
    <mergeCell ref="BD111:BF111"/>
    <mergeCell ref="BG111:BI111"/>
    <mergeCell ref="BG110:BI110"/>
    <mergeCell ref="BJ110:BL110"/>
    <mergeCell ref="BM110:BO110"/>
    <mergeCell ref="BP110:BR110"/>
    <mergeCell ref="BS110:BU110"/>
    <mergeCell ref="BV110:BX110"/>
    <mergeCell ref="BV113:BX113"/>
    <mergeCell ref="BY113:CA113"/>
    <mergeCell ref="E114:AC114"/>
    <mergeCell ref="AL114:AN114"/>
    <mergeCell ref="AO114:AQ114"/>
    <mergeCell ref="AR114:AT114"/>
    <mergeCell ref="AU114:AW114"/>
    <mergeCell ref="AX114:AZ114"/>
    <mergeCell ref="BA114:BC114"/>
    <mergeCell ref="BD114:BF114"/>
    <mergeCell ref="BD113:BF113"/>
    <mergeCell ref="BG113:BI113"/>
    <mergeCell ref="BJ113:BL113"/>
    <mergeCell ref="BM113:BO113"/>
    <mergeCell ref="BP113:BR113"/>
    <mergeCell ref="BS113:BU113"/>
    <mergeCell ref="BS112:BU112"/>
    <mergeCell ref="BV112:BX112"/>
    <mergeCell ref="BY112:CA112"/>
    <mergeCell ref="E113:AC113"/>
    <mergeCell ref="AL113:AN113"/>
    <mergeCell ref="AO113:AQ113"/>
    <mergeCell ref="AR113:AT113"/>
    <mergeCell ref="AU113:AW113"/>
    <mergeCell ref="AX113:AZ113"/>
    <mergeCell ref="BA113:BC113"/>
    <mergeCell ref="BA112:BC112"/>
    <mergeCell ref="BD112:BF112"/>
    <mergeCell ref="BG112:BI112"/>
    <mergeCell ref="BJ112:BL112"/>
    <mergeCell ref="BM112:BO112"/>
    <mergeCell ref="BP112:BR112"/>
    <mergeCell ref="E116:AC116"/>
    <mergeCell ref="AL116:AN116"/>
    <mergeCell ref="AO116:AQ116"/>
    <mergeCell ref="AR116:AT116"/>
    <mergeCell ref="AU116:AW116"/>
    <mergeCell ref="AX116:AZ116"/>
    <mergeCell ref="BJ115:BL115"/>
    <mergeCell ref="BM115:BO115"/>
    <mergeCell ref="BP115:BR115"/>
    <mergeCell ref="BS115:BU115"/>
    <mergeCell ref="BV115:BX115"/>
    <mergeCell ref="BY115:CA115"/>
    <mergeCell ref="BY114:CA114"/>
    <mergeCell ref="E115:AC115"/>
    <mergeCell ref="AL115:AN115"/>
    <mergeCell ref="AO115:AQ115"/>
    <mergeCell ref="AR115:AT115"/>
    <mergeCell ref="AU115:AW115"/>
    <mergeCell ref="AX115:AZ115"/>
    <mergeCell ref="BA115:BC115"/>
    <mergeCell ref="BD115:BF115"/>
    <mergeCell ref="BG115:BI115"/>
    <mergeCell ref="BG114:BI114"/>
    <mergeCell ref="BJ114:BL114"/>
    <mergeCell ref="BM114:BO114"/>
    <mergeCell ref="BP114:BR114"/>
    <mergeCell ref="BS114:BU114"/>
    <mergeCell ref="BV114:BX114"/>
    <mergeCell ref="BV117:BX117"/>
    <mergeCell ref="BY117:CA117"/>
    <mergeCell ref="E118:AC118"/>
    <mergeCell ref="AL118:AN118"/>
    <mergeCell ref="AO118:AQ118"/>
    <mergeCell ref="AR118:AT118"/>
    <mergeCell ref="AU118:AW118"/>
    <mergeCell ref="AX118:AZ118"/>
    <mergeCell ref="BA118:BC118"/>
    <mergeCell ref="BD118:BF118"/>
    <mergeCell ref="BD117:BF117"/>
    <mergeCell ref="BG117:BI117"/>
    <mergeCell ref="BJ117:BL117"/>
    <mergeCell ref="BM117:BO117"/>
    <mergeCell ref="BP117:BR117"/>
    <mergeCell ref="BS117:BU117"/>
    <mergeCell ref="BS116:BU116"/>
    <mergeCell ref="BV116:BX116"/>
    <mergeCell ref="BY116:CA116"/>
    <mergeCell ref="E117:AC117"/>
    <mergeCell ref="AL117:AN117"/>
    <mergeCell ref="AO117:AQ117"/>
    <mergeCell ref="AR117:AT117"/>
    <mergeCell ref="AU117:AW117"/>
    <mergeCell ref="AX117:AZ117"/>
    <mergeCell ref="BA117:BC117"/>
    <mergeCell ref="BA116:BC116"/>
    <mergeCell ref="BD116:BF116"/>
    <mergeCell ref="BG116:BI116"/>
    <mergeCell ref="BJ116:BL116"/>
    <mergeCell ref="BM116:BO116"/>
    <mergeCell ref="BP116:BR116"/>
    <mergeCell ref="BJ119:BL119"/>
    <mergeCell ref="BM119:BO119"/>
    <mergeCell ref="BP119:BR119"/>
    <mergeCell ref="BS119:BU119"/>
    <mergeCell ref="BV119:BX119"/>
    <mergeCell ref="BY119:CA119"/>
    <mergeCell ref="BY118:CA118"/>
    <mergeCell ref="E119:AC119"/>
    <mergeCell ref="AL119:AN119"/>
    <mergeCell ref="AO119:AQ119"/>
    <mergeCell ref="AR119:AT119"/>
    <mergeCell ref="AU119:AW119"/>
    <mergeCell ref="AX119:AZ119"/>
    <mergeCell ref="BA119:BC119"/>
    <mergeCell ref="BD119:BF119"/>
    <mergeCell ref="BG119:BI119"/>
    <mergeCell ref="BG118:BI118"/>
    <mergeCell ref="BJ118:BL118"/>
    <mergeCell ref="BM118:BO118"/>
    <mergeCell ref="BP118:BR118"/>
    <mergeCell ref="BS118:BU118"/>
    <mergeCell ref="BV118:BX118"/>
    <mergeCell ref="BS120:BU120"/>
    <mergeCell ref="BV120:BX120"/>
    <mergeCell ref="BY120:CA120"/>
    <mergeCell ref="E121:AC121"/>
    <mergeCell ref="AL121:AN121"/>
    <mergeCell ref="AO121:AQ121"/>
    <mergeCell ref="AR121:AT121"/>
    <mergeCell ref="AU121:AW121"/>
    <mergeCell ref="AX121:AZ121"/>
    <mergeCell ref="BA121:BC121"/>
    <mergeCell ref="BA120:BC120"/>
    <mergeCell ref="BD120:BF120"/>
    <mergeCell ref="BG120:BI120"/>
    <mergeCell ref="BJ120:BL120"/>
    <mergeCell ref="BM120:BO120"/>
    <mergeCell ref="BP120:BR120"/>
    <mergeCell ref="E120:AC120"/>
    <mergeCell ref="AL120:AN120"/>
    <mergeCell ref="AO120:AQ120"/>
    <mergeCell ref="AR120:AT120"/>
    <mergeCell ref="AU120:AW120"/>
    <mergeCell ref="AX120:AZ120"/>
    <mergeCell ref="BJ122:BL122"/>
    <mergeCell ref="BM122:BO122"/>
    <mergeCell ref="BP122:BR122"/>
    <mergeCell ref="BS122:BU122"/>
    <mergeCell ref="BV122:BX122"/>
    <mergeCell ref="BY122:CA122"/>
    <mergeCell ref="BV121:BX121"/>
    <mergeCell ref="BY121:CA121"/>
    <mergeCell ref="E122:AC122"/>
    <mergeCell ref="AL122:AN122"/>
    <mergeCell ref="AO122:AQ122"/>
    <mergeCell ref="AR122:AT122"/>
    <mergeCell ref="AU122:AW122"/>
    <mergeCell ref="AX122:AZ122"/>
    <mergeCell ref="BD122:BF122"/>
    <mergeCell ref="BG122:BI122"/>
    <mergeCell ref="BD121:BF121"/>
    <mergeCell ref="BG121:BI121"/>
    <mergeCell ref="BJ121:BL121"/>
    <mergeCell ref="BM121:BO121"/>
    <mergeCell ref="BP121:BR121"/>
    <mergeCell ref="BS121:BU121"/>
    <mergeCell ref="BV123:BX123"/>
    <mergeCell ref="BY123:CA123"/>
    <mergeCell ref="E124:AC124"/>
    <mergeCell ref="AL124:AN124"/>
    <mergeCell ref="AO124:AQ124"/>
    <mergeCell ref="AR124:AT124"/>
    <mergeCell ref="AU124:AW124"/>
    <mergeCell ref="AX124:AZ124"/>
    <mergeCell ref="BA124:BC124"/>
    <mergeCell ref="BD124:BF124"/>
    <mergeCell ref="BD123:BF123"/>
    <mergeCell ref="BG123:BI123"/>
    <mergeCell ref="BJ123:BL123"/>
    <mergeCell ref="BM123:BO123"/>
    <mergeCell ref="BP123:BR123"/>
    <mergeCell ref="BS123:BU123"/>
    <mergeCell ref="E123:AC123"/>
    <mergeCell ref="AL123:AN123"/>
    <mergeCell ref="AO123:AQ123"/>
    <mergeCell ref="AR123:AT123"/>
    <mergeCell ref="AU123:AW123"/>
    <mergeCell ref="AX123:AZ123"/>
    <mergeCell ref="E126:AC126"/>
    <mergeCell ref="AL126:AN126"/>
    <mergeCell ref="AO126:AQ126"/>
    <mergeCell ref="AR126:AT126"/>
    <mergeCell ref="AU126:AW126"/>
    <mergeCell ref="AX126:AZ126"/>
    <mergeCell ref="BJ125:BL125"/>
    <mergeCell ref="BM125:BO125"/>
    <mergeCell ref="BP125:BR125"/>
    <mergeCell ref="BS125:BU125"/>
    <mergeCell ref="BV125:BX125"/>
    <mergeCell ref="BY125:CA125"/>
    <mergeCell ref="BY124:CA124"/>
    <mergeCell ref="E125:AC125"/>
    <mergeCell ref="AL125:AN125"/>
    <mergeCell ref="AO125:AQ125"/>
    <mergeCell ref="AR125:AT125"/>
    <mergeCell ref="AU125:AW125"/>
    <mergeCell ref="AX125:AZ125"/>
    <mergeCell ref="BA125:BC125"/>
    <mergeCell ref="BD125:BF125"/>
    <mergeCell ref="BG125:BI125"/>
    <mergeCell ref="BG124:BI124"/>
    <mergeCell ref="BJ124:BL124"/>
    <mergeCell ref="BM124:BO124"/>
    <mergeCell ref="BP124:BR124"/>
    <mergeCell ref="BS124:BU124"/>
    <mergeCell ref="BV124:BX124"/>
    <mergeCell ref="BV127:BX127"/>
    <mergeCell ref="BY127:CA127"/>
    <mergeCell ref="E128:AC128"/>
    <mergeCell ref="AL128:AN128"/>
    <mergeCell ref="AO128:AQ128"/>
    <mergeCell ref="AR128:AT128"/>
    <mergeCell ref="AU128:AW128"/>
    <mergeCell ref="AX128:AZ128"/>
    <mergeCell ref="BA128:BC128"/>
    <mergeCell ref="BD128:BF128"/>
    <mergeCell ref="BD127:BF127"/>
    <mergeCell ref="BG127:BI127"/>
    <mergeCell ref="BJ127:BL127"/>
    <mergeCell ref="BM127:BO127"/>
    <mergeCell ref="BP127:BR127"/>
    <mergeCell ref="BS127:BU127"/>
    <mergeCell ref="BS126:BU126"/>
    <mergeCell ref="BV126:BX126"/>
    <mergeCell ref="BY126:CA126"/>
    <mergeCell ref="E127:AC127"/>
    <mergeCell ref="AL127:AN127"/>
    <mergeCell ref="AO127:AQ127"/>
    <mergeCell ref="AR127:AT127"/>
    <mergeCell ref="AU127:AW127"/>
    <mergeCell ref="AX127:AZ127"/>
    <mergeCell ref="BA127:BC127"/>
    <mergeCell ref="BA126:BC126"/>
    <mergeCell ref="BD126:BF126"/>
    <mergeCell ref="BG126:BI126"/>
    <mergeCell ref="BJ126:BL126"/>
    <mergeCell ref="BM126:BO126"/>
    <mergeCell ref="BP126:BR126"/>
    <mergeCell ref="E130:AB130"/>
    <mergeCell ref="AL130:AN130"/>
    <mergeCell ref="AO130:AQ130"/>
    <mergeCell ref="AR130:AT130"/>
    <mergeCell ref="AU130:AW130"/>
    <mergeCell ref="AX130:AZ130"/>
    <mergeCell ref="BJ129:BL129"/>
    <mergeCell ref="BM129:BO129"/>
    <mergeCell ref="BP129:BR129"/>
    <mergeCell ref="BS129:BU129"/>
    <mergeCell ref="BV129:BX129"/>
    <mergeCell ref="BY129:CA129"/>
    <mergeCell ref="BY128:CA128"/>
    <mergeCell ref="E129:AC129"/>
    <mergeCell ref="AL129:AN129"/>
    <mergeCell ref="AO129:AQ129"/>
    <mergeCell ref="AR129:AT129"/>
    <mergeCell ref="AU129:AW129"/>
    <mergeCell ref="AX129:AZ129"/>
    <mergeCell ref="BA129:BC129"/>
    <mergeCell ref="BD129:BF129"/>
    <mergeCell ref="BG129:BI129"/>
    <mergeCell ref="BG128:BI128"/>
    <mergeCell ref="BJ128:BL128"/>
    <mergeCell ref="BM128:BO128"/>
    <mergeCell ref="BP128:BR128"/>
    <mergeCell ref="BS128:BU128"/>
    <mergeCell ref="BV128:BX128"/>
    <mergeCell ref="BV131:BX131"/>
    <mergeCell ref="BY131:CA131"/>
    <mergeCell ref="E132:AC132"/>
    <mergeCell ref="AD132:AK132"/>
    <mergeCell ref="AL132:AN132"/>
    <mergeCell ref="AO132:AQ132"/>
    <mergeCell ref="AR132:AT132"/>
    <mergeCell ref="AU132:AW132"/>
    <mergeCell ref="AX132:AZ132"/>
    <mergeCell ref="BA132:BC132"/>
    <mergeCell ref="BD131:BF131"/>
    <mergeCell ref="BG131:BI131"/>
    <mergeCell ref="BJ131:BL131"/>
    <mergeCell ref="BM131:BO131"/>
    <mergeCell ref="BP131:BR131"/>
    <mergeCell ref="BS131:BU131"/>
    <mergeCell ref="BS130:BU130"/>
    <mergeCell ref="BV130:BX130"/>
    <mergeCell ref="BY130:CA130"/>
    <mergeCell ref="E131:AC131"/>
    <mergeCell ref="AL131:AN131"/>
    <mergeCell ref="AO131:AQ131"/>
    <mergeCell ref="AR131:AT131"/>
    <mergeCell ref="AU131:AW131"/>
    <mergeCell ref="AX131:AZ131"/>
    <mergeCell ref="BA131:BC131"/>
    <mergeCell ref="BA130:BC130"/>
    <mergeCell ref="BD130:BF130"/>
    <mergeCell ref="BG130:BI130"/>
    <mergeCell ref="BJ130:BL130"/>
    <mergeCell ref="BM130:BO130"/>
    <mergeCell ref="BP130:BR130"/>
    <mergeCell ref="BV133:BX133"/>
    <mergeCell ref="BY133:CA133"/>
    <mergeCell ref="E134:AC134"/>
    <mergeCell ref="AL134:AN134"/>
    <mergeCell ref="AO134:AQ134"/>
    <mergeCell ref="AR134:AT134"/>
    <mergeCell ref="AU134:AW134"/>
    <mergeCell ref="AX134:AZ134"/>
    <mergeCell ref="BA134:BC134"/>
    <mergeCell ref="BD134:BF134"/>
    <mergeCell ref="BD133:BF133"/>
    <mergeCell ref="BG133:BI133"/>
    <mergeCell ref="BJ133:BL133"/>
    <mergeCell ref="BM133:BO133"/>
    <mergeCell ref="BP133:BR133"/>
    <mergeCell ref="BS133:BU133"/>
    <mergeCell ref="BV132:BX132"/>
    <mergeCell ref="BY132:CA132"/>
    <mergeCell ref="E133:AC133"/>
    <mergeCell ref="AD133:AK133"/>
    <mergeCell ref="AL133:AN133"/>
    <mergeCell ref="AO133:AQ133"/>
    <mergeCell ref="AR133:AT133"/>
    <mergeCell ref="AU133:AW133"/>
    <mergeCell ref="AX133:AZ133"/>
    <mergeCell ref="BA133:BC133"/>
    <mergeCell ref="BD132:BF132"/>
    <mergeCell ref="BG132:BI132"/>
    <mergeCell ref="BJ132:BL132"/>
    <mergeCell ref="BM132:BO132"/>
    <mergeCell ref="BP132:BR132"/>
    <mergeCell ref="BS132:BU132"/>
    <mergeCell ref="E136:AC136"/>
    <mergeCell ref="AL136:AN136"/>
    <mergeCell ref="AO136:AQ136"/>
    <mergeCell ref="AR136:AT136"/>
    <mergeCell ref="AU136:AW136"/>
    <mergeCell ref="AX136:AZ136"/>
    <mergeCell ref="BJ135:BL135"/>
    <mergeCell ref="BM135:BO135"/>
    <mergeCell ref="BP135:BR135"/>
    <mergeCell ref="BS135:BU135"/>
    <mergeCell ref="BV135:BX135"/>
    <mergeCell ref="BY135:CA135"/>
    <mergeCell ref="BY134:CA134"/>
    <mergeCell ref="E135:AC135"/>
    <mergeCell ref="AL135:AN135"/>
    <mergeCell ref="AO135:AQ135"/>
    <mergeCell ref="AR135:AT135"/>
    <mergeCell ref="AU135:AW135"/>
    <mergeCell ref="AX135:AZ135"/>
    <mergeCell ref="BA135:BC135"/>
    <mergeCell ref="BD135:BF135"/>
    <mergeCell ref="BG135:BI135"/>
    <mergeCell ref="BG134:BI134"/>
    <mergeCell ref="BJ134:BL134"/>
    <mergeCell ref="BM134:BO134"/>
    <mergeCell ref="BP134:BR134"/>
    <mergeCell ref="BS134:BU134"/>
    <mergeCell ref="BV134:BX134"/>
    <mergeCell ref="BV137:BX137"/>
    <mergeCell ref="BY137:CA137"/>
    <mergeCell ref="E138:AC138"/>
    <mergeCell ref="AL138:AN138"/>
    <mergeCell ref="AO138:AQ138"/>
    <mergeCell ref="AR138:AT138"/>
    <mergeCell ref="AU138:AW138"/>
    <mergeCell ref="AX138:AZ138"/>
    <mergeCell ref="BA138:BC138"/>
    <mergeCell ref="BD138:BF138"/>
    <mergeCell ref="BD137:BF137"/>
    <mergeCell ref="BG137:BI137"/>
    <mergeCell ref="BJ137:BL137"/>
    <mergeCell ref="BM137:BO137"/>
    <mergeCell ref="BP137:BR137"/>
    <mergeCell ref="BS137:BU137"/>
    <mergeCell ref="BS136:BU136"/>
    <mergeCell ref="BV136:BX136"/>
    <mergeCell ref="BY136:CA136"/>
    <mergeCell ref="E137:AC137"/>
    <mergeCell ref="AL137:AN137"/>
    <mergeCell ref="AO137:AQ137"/>
    <mergeCell ref="AR137:AT137"/>
    <mergeCell ref="AU137:AW137"/>
    <mergeCell ref="AX137:AZ137"/>
    <mergeCell ref="BA137:BC137"/>
    <mergeCell ref="BA136:BC136"/>
    <mergeCell ref="BD136:BF136"/>
    <mergeCell ref="BG136:BI136"/>
    <mergeCell ref="BJ136:BL136"/>
    <mergeCell ref="BM136:BO136"/>
    <mergeCell ref="BP136:BR136"/>
    <mergeCell ref="E140:AC140"/>
    <mergeCell ref="AL140:AN140"/>
    <mergeCell ref="AO140:AQ140"/>
    <mergeCell ref="AR140:AT140"/>
    <mergeCell ref="AU140:AW140"/>
    <mergeCell ref="AX140:AZ140"/>
    <mergeCell ref="BJ139:BL139"/>
    <mergeCell ref="BM139:BO139"/>
    <mergeCell ref="BP139:BR139"/>
    <mergeCell ref="BS139:BU139"/>
    <mergeCell ref="BV139:BX139"/>
    <mergeCell ref="BY139:CA139"/>
    <mergeCell ref="BY138:CA138"/>
    <mergeCell ref="E139:AC139"/>
    <mergeCell ref="AL139:AN139"/>
    <mergeCell ref="AO139:AQ139"/>
    <mergeCell ref="AR139:AT139"/>
    <mergeCell ref="AU139:AW139"/>
    <mergeCell ref="AX139:AZ139"/>
    <mergeCell ref="BA139:BC139"/>
    <mergeCell ref="BD139:BF139"/>
    <mergeCell ref="BG139:BI139"/>
    <mergeCell ref="BG138:BI138"/>
    <mergeCell ref="BJ138:BL138"/>
    <mergeCell ref="BM138:BO138"/>
    <mergeCell ref="BP138:BR138"/>
    <mergeCell ref="BS138:BU138"/>
    <mergeCell ref="BV138:BX138"/>
    <mergeCell ref="BV141:BX141"/>
    <mergeCell ref="BY141:CA141"/>
    <mergeCell ref="E142:AC142"/>
    <mergeCell ref="AL142:AN142"/>
    <mergeCell ref="AO142:AQ142"/>
    <mergeCell ref="AR142:AT142"/>
    <mergeCell ref="AU142:AW142"/>
    <mergeCell ref="AX142:AZ142"/>
    <mergeCell ref="BA142:BC142"/>
    <mergeCell ref="BD142:BF142"/>
    <mergeCell ref="BD141:BF141"/>
    <mergeCell ref="BG141:BI141"/>
    <mergeCell ref="BJ141:BL141"/>
    <mergeCell ref="BM141:BO141"/>
    <mergeCell ref="BP141:BR141"/>
    <mergeCell ref="BS141:BU141"/>
    <mergeCell ref="BS140:BU140"/>
    <mergeCell ref="BV140:BX140"/>
    <mergeCell ref="BY140:CA140"/>
    <mergeCell ref="E141:AC141"/>
    <mergeCell ref="AL141:AN141"/>
    <mergeCell ref="AO141:AQ141"/>
    <mergeCell ref="AR141:AT141"/>
    <mergeCell ref="AU141:AW141"/>
    <mergeCell ref="AX141:AZ141"/>
    <mergeCell ref="BA141:BC141"/>
    <mergeCell ref="BA140:BC140"/>
    <mergeCell ref="BD140:BF140"/>
    <mergeCell ref="BG140:BI140"/>
    <mergeCell ref="BJ140:BL140"/>
    <mergeCell ref="BM140:BO140"/>
    <mergeCell ref="BP140:BR140"/>
    <mergeCell ref="E144:AC144"/>
    <mergeCell ref="AL144:AN144"/>
    <mergeCell ref="AO144:AQ144"/>
    <mergeCell ref="AR144:AT144"/>
    <mergeCell ref="AU144:AW144"/>
    <mergeCell ref="AX144:AZ144"/>
    <mergeCell ref="BJ143:BL143"/>
    <mergeCell ref="BM143:BO143"/>
    <mergeCell ref="BP143:BR143"/>
    <mergeCell ref="BS143:BU143"/>
    <mergeCell ref="BV143:BX143"/>
    <mergeCell ref="BY143:CA143"/>
    <mergeCell ref="BY142:CA142"/>
    <mergeCell ref="E143:AC143"/>
    <mergeCell ref="AL143:AN143"/>
    <mergeCell ref="AO143:AQ143"/>
    <mergeCell ref="AR143:AT143"/>
    <mergeCell ref="AU143:AW143"/>
    <mergeCell ref="AX143:AZ143"/>
    <mergeCell ref="BA143:BC143"/>
    <mergeCell ref="BD143:BF143"/>
    <mergeCell ref="BG143:BI143"/>
    <mergeCell ref="BG142:BI142"/>
    <mergeCell ref="BJ142:BL142"/>
    <mergeCell ref="BM142:BO142"/>
    <mergeCell ref="BP142:BR142"/>
    <mergeCell ref="BS142:BU142"/>
    <mergeCell ref="BV142:BX142"/>
    <mergeCell ref="BV145:BX145"/>
    <mergeCell ref="BY145:CA145"/>
    <mergeCell ref="E146:AC146"/>
    <mergeCell ref="AL146:AN146"/>
    <mergeCell ref="AO146:AQ146"/>
    <mergeCell ref="AR146:AT146"/>
    <mergeCell ref="AU146:AW146"/>
    <mergeCell ref="AX146:AZ146"/>
    <mergeCell ref="BA146:BC146"/>
    <mergeCell ref="BD146:BF146"/>
    <mergeCell ref="BD145:BF145"/>
    <mergeCell ref="BG145:BI145"/>
    <mergeCell ref="BJ145:BL145"/>
    <mergeCell ref="BM145:BO145"/>
    <mergeCell ref="BP145:BR145"/>
    <mergeCell ref="BS145:BU145"/>
    <mergeCell ref="BS144:BU144"/>
    <mergeCell ref="BV144:BX144"/>
    <mergeCell ref="BY144:CA144"/>
    <mergeCell ref="E145:AC145"/>
    <mergeCell ref="AL145:AN145"/>
    <mergeCell ref="AO145:AQ145"/>
    <mergeCell ref="AR145:AT145"/>
    <mergeCell ref="AU145:AW145"/>
    <mergeCell ref="AX145:AZ145"/>
    <mergeCell ref="BA145:BC145"/>
    <mergeCell ref="BA144:BC144"/>
    <mergeCell ref="BD144:BF144"/>
    <mergeCell ref="BG144:BI144"/>
    <mergeCell ref="BJ144:BL144"/>
    <mergeCell ref="BM144:BO144"/>
    <mergeCell ref="BP144:BR144"/>
    <mergeCell ref="E148:AC148"/>
    <mergeCell ref="AL148:AN148"/>
    <mergeCell ref="AO148:AQ148"/>
    <mergeCell ref="AR148:AT148"/>
    <mergeCell ref="AU148:AW148"/>
    <mergeCell ref="AX148:AZ148"/>
    <mergeCell ref="BJ147:BL147"/>
    <mergeCell ref="BM147:BO147"/>
    <mergeCell ref="BP147:BR147"/>
    <mergeCell ref="BS147:BU147"/>
    <mergeCell ref="BV147:BX147"/>
    <mergeCell ref="BY147:CA147"/>
    <mergeCell ref="BY146:CA146"/>
    <mergeCell ref="E147:AC147"/>
    <mergeCell ref="AL147:AN147"/>
    <mergeCell ref="AO147:AQ147"/>
    <mergeCell ref="AR147:AT147"/>
    <mergeCell ref="AU147:AW147"/>
    <mergeCell ref="AX147:AZ147"/>
    <mergeCell ref="BA147:BC147"/>
    <mergeCell ref="BD147:BF147"/>
    <mergeCell ref="BG147:BI147"/>
    <mergeCell ref="BG146:BI146"/>
    <mergeCell ref="BJ146:BL146"/>
    <mergeCell ref="BM146:BO146"/>
    <mergeCell ref="BP146:BR146"/>
    <mergeCell ref="BS146:BU146"/>
    <mergeCell ref="BV146:BX146"/>
    <mergeCell ref="BV149:BX149"/>
    <mergeCell ref="BY149:CA149"/>
    <mergeCell ref="E150:AC150"/>
    <mergeCell ref="AD150:AK150"/>
    <mergeCell ref="AL150:AN150"/>
    <mergeCell ref="AO150:AQ150"/>
    <mergeCell ref="AR150:AT150"/>
    <mergeCell ref="AU150:AW150"/>
    <mergeCell ref="AX150:AZ150"/>
    <mergeCell ref="BA150:BC150"/>
    <mergeCell ref="BD149:BF149"/>
    <mergeCell ref="BG149:BI149"/>
    <mergeCell ref="BJ149:BL149"/>
    <mergeCell ref="BM149:BO149"/>
    <mergeCell ref="BP149:BR149"/>
    <mergeCell ref="BS149:BU149"/>
    <mergeCell ref="BS148:BU148"/>
    <mergeCell ref="BV148:BX148"/>
    <mergeCell ref="BY148:CA148"/>
    <mergeCell ref="E149:AC149"/>
    <mergeCell ref="AL149:AN149"/>
    <mergeCell ref="AO149:AQ149"/>
    <mergeCell ref="AR149:AT149"/>
    <mergeCell ref="AU149:AW149"/>
    <mergeCell ref="AX149:AZ149"/>
    <mergeCell ref="BA149:BC149"/>
    <mergeCell ref="BA148:BC148"/>
    <mergeCell ref="BD148:BF148"/>
    <mergeCell ref="BG148:BI148"/>
    <mergeCell ref="BJ148:BL148"/>
    <mergeCell ref="BM148:BO148"/>
    <mergeCell ref="BP148:BR148"/>
    <mergeCell ref="BV151:BX151"/>
    <mergeCell ref="BY151:CA151"/>
    <mergeCell ref="E152:AC152"/>
    <mergeCell ref="AL152:AN152"/>
    <mergeCell ref="AO152:AQ152"/>
    <mergeCell ref="AR152:AT152"/>
    <mergeCell ref="AU152:AW152"/>
    <mergeCell ref="AX152:AZ152"/>
    <mergeCell ref="BA152:BC152"/>
    <mergeCell ref="BD152:BF152"/>
    <mergeCell ref="BD151:BF151"/>
    <mergeCell ref="BG151:BI151"/>
    <mergeCell ref="BJ151:BL151"/>
    <mergeCell ref="BM151:BO151"/>
    <mergeCell ref="BP151:BR151"/>
    <mergeCell ref="BS151:BU151"/>
    <mergeCell ref="BV150:BX150"/>
    <mergeCell ref="BY150:CA150"/>
    <mergeCell ref="E151:AC151"/>
    <mergeCell ref="AD151:AK151"/>
    <mergeCell ref="AL151:AN151"/>
    <mergeCell ref="AO151:AQ151"/>
    <mergeCell ref="AR151:AT151"/>
    <mergeCell ref="AU151:AW151"/>
    <mergeCell ref="AX151:AZ151"/>
    <mergeCell ref="BA151:BC151"/>
    <mergeCell ref="BD150:BF150"/>
    <mergeCell ref="BG150:BI150"/>
    <mergeCell ref="BJ150:BL150"/>
    <mergeCell ref="BM150:BO150"/>
    <mergeCell ref="BP150:BR150"/>
    <mergeCell ref="BS150:BU150"/>
    <mergeCell ref="BJ153:BL153"/>
    <mergeCell ref="BM153:BO153"/>
    <mergeCell ref="BP153:BR153"/>
    <mergeCell ref="BS153:BU153"/>
    <mergeCell ref="BV153:BX153"/>
    <mergeCell ref="BY153:CA153"/>
    <mergeCell ref="BY152:CA152"/>
    <mergeCell ref="E153:AC153"/>
    <mergeCell ref="AL153:AN153"/>
    <mergeCell ref="AO153:AQ153"/>
    <mergeCell ref="AR153:AT153"/>
    <mergeCell ref="AU153:AW153"/>
    <mergeCell ref="AX153:AZ153"/>
    <mergeCell ref="BA153:BC153"/>
    <mergeCell ref="BD153:BF153"/>
    <mergeCell ref="BG153:BI153"/>
    <mergeCell ref="BG152:BI152"/>
    <mergeCell ref="BJ152:BL152"/>
    <mergeCell ref="BM152:BO152"/>
    <mergeCell ref="BP152:BR152"/>
    <mergeCell ref="BS152:BU152"/>
    <mergeCell ref="BV152:BX152"/>
    <mergeCell ref="BP154:BR154"/>
    <mergeCell ref="BS154:BU154"/>
    <mergeCell ref="BV154:BX154"/>
    <mergeCell ref="BY154:CA154"/>
    <mergeCell ref="E155:AC155"/>
    <mergeCell ref="AL155:AN155"/>
    <mergeCell ref="AO155:AQ155"/>
    <mergeCell ref="AR155:AT155"/>
    <mergeCell ref="AU155:AW155"/>
    <mergeCell ref="AX155:AZ155"/>
    <mergeCell ref="AX154:AZ154"/>
    <mergeCell ref="BA154:BC154"/>
    <mergeCell ref="BD154:BF154"/>
    <mergeCell ref="BG154:BI154"/>
    <mergeCell ref="BJ154:BL154"/>
    <mergeCell ref="BM154:BO154"/>
    <mergeCell ref="D154:D157"/>
    <mergeCell ref="E154:AC154"/>
    <mergeCell ref="AL154:AN154"/>
    <mergeCell ref="AO154:AQ154"/>
    <mergeCell ref="AR154:AT154"/>
    <mergeCell ref="AU154:AW154"/>
    <mergeCell ref="BV156:BX156"/>
    <mergeCell ref="BY156:CA156"/>
    <mergeCell ref="E157:AC157"/>
    <mergeCell ref="AL157:AN157"/>
    <mergeCell ref="AO157:AQ157"/>
    <mergeCell ref="AR157:AT157"/>
    <mergeCell ref="AU157:AW157"/>
    <mergeCell ref="AX157:AZ157"/>
    <mergeCell ref="BA157:BC157"/>
    <mergeCell ref="BD157:BF157"/>
    <mergeCell ref="BD156:BF156"/>
    <mergeCell ref="BG156:BI156"/>
    <mergeCell ref="BJ156:BL156"/>
    <mergeCell ref="BM156:BO156"/>
    <mergeCell ref="BP156:BR156"/>
    <mergeCell ref="BS156:BU156"/>
    <mergeCell ref="BS155:BU155"/>
    <mergeCell ref="BV155:BX155"/>
    <mergeCell ref="BY155:CA155"/>
    <mergeCell ref="E156:AC156"/>
    <mergeCell ref="AL156:AN156"/>
    <mergeCell ref="AO156:AQ156"/>
    <mergeCell ref="AR156:AT156"/>
    <mergeCell ref="AU156:AW156"/>
    <mergeCell ref="AX156:AZ156"/>
    <mergeCell ref="BA156:BC156"/>
    <mergeCell ref="BA155:BC155"/>
    <mergeCell ref="BD155:BF155"/>
    <mergeCell ref="BG155:BI155"/>
    <mergeCell ref="BJ155:BL155"/>
    <mergeCell ref="BM155:BO155"/>
    <mergeCell ref="BP155:BR155"/>
    <mergeCell ref="BY158:CA158"/>
    <mergeCell ref="BG158:BI158"/>
    <mergeCell ref="BJ158:BL158"/>
    <mergeCell ref="BM158:BO158"/>
    <mergeCell ref="BP158:BR158"/>
    <mergeCell ref="BS158:BU158"/>
    <mergeCell ref="BV158:BX158"/>
    <mergeCell ref="BY157:CA157"/>
    <mergeCell ref="E158:AC158"/>
    <mergeCell ref="AD158:AK158"/>
    <mergeCell ref="AL158:AN158"/>
    <mergeCell ref="AO158:AQ158"/>
    <mergeCell ref="AR158:AT158"/>
    <mergeCell ref="AU158:AW158"/>
    <mergeCell ref="AX158:AZ158"/>
    <mergeCell ref="BA158:BC158"/>
    <mergeCell ref="BD158:BF158"/>
    <mergeCell ref="BG157:BI157"/>
    <mergeCell ref="BJ157:BL157"/>
    <mergeCell ref="BM157:BO157"/>
    <mergeCell ref="BP157:BR157"/>
    <mergeCell ref="BS157:BU157"/>
    <mergeCell ref="BV157:BX157"/>
    <mergeCell ref="D161:AC162"/>
    <mergeCell ref="AD161:AK162"/>
    <mergeCell ref="AL161:AN162"/>
    <mergeCell ref="AO161:AQ162"/>
    <mergeCell ref="AR161:AT162"/>
    <mergeCell ref="BG159:BI159"/>
    <mergeCell ref="BJ159:BL159"/>
    <mergeCell ref="BM159:BO159"/>
    <mergeCell ref="BP159:BR159"/>
    <mergeCell ref="BS159:BU159"/>
    <mergeCell ref="BV159:BX159"/>
    <mergeCell ref="D159:AC160"/>
    <mergeCell ref="AD159:AK160"/>
    <mergeCell ref="AL159:AN160"/>
    <mergeCell ref="AO159:AQ160"/>
    <mergeCell ref="AR159:AT160"/>
    <mergeCell ref="AU159:AW160"/>
    <mergeCell ref="AX159:AZ160"/>
    <mergeCell ref="BA159:BC160"/>
    <mergeCell ref="BD159:BF159"/>
    <mergeCell ref="BM161:BO161"/>
    <mergeCell ref="BP161:BR161"/>
    <mergeCell ref="BS161:BU161"/>
    <mergeCell ref="BV161:BX161"/>
    <mergeCell ref="BY161:CA161"/>
    <mergeCell ref="BD162:BI162"/>
    <mergeCell ref="BJ162:BO162"/>
    <mergeCell ref="BP162:BU162"/>
    <mergeCell ref="BV162:CA162"/>
    <mergeCell ref="AU161:AW162"/>
    <mergeCell ref="AX161:AZ162"/>
    <mergeCell ref="BA161:BC162"/>
    <mergeCell ref="BD161:BF161"/>
    <mergeCell ref="BG161:BI161"/>
    <mergeCell ref="BJ161:BL161"/>
    <mergeCell ref="BY159:CA159"/>
    <mergeCell ref="BD160:BI160"/>
    <mergeCell ref="BJ160:BO160"/>
    <mergeCell ref="BP160:BU160"/>
    <mergeCell ref="BV160:CA160"/>
    <mergeCell ref="BV163:BX163"/>
    <mergeCell ref="BY163:CA163"/>
    <mergeCell ref="E164:AC164"/>
    <mergeCell ref="AD164:AK164"/>
    <mergeCell ref="AL164:AN164"/>
    <mergeCell ref="AO164:AQ164"/>
    <mergeCell ref="AR164:AT164"/>
    <mergeCell ref="AU164:AW164"/>
    <mergeCell ref="AX164:AZ164"/>
    <mergeCell ref="BA164:BC164"/>
    <mergeCell ref="BD163:BF163"/>
    <mergeCell ref="BG163:BI163"/>
    <mergeCell ref="BJ163:BL163"/>
    <mergeCell ref="BM163:BO163"/>
    <mergeCell ref="BP163:BR163"/>
    <mergeCell ref="BS163:BU163"/>
    <mergeCell ref="E163:AC163"/>
    <mergeCell ref="AD163:AK163"/>
    <mergeCell ref="AL163:AN163"/>
    <mergeCell ref="AO163:AQ163"/>
    <mergeCell ref="AR163:AT163"/>
    <mergeCell ref="AU163:AW163"/>
    <mergeCell ref="AX163:AZ163"/>
    <mergeCell ref="BA163:BC163"/>
    <mergeCell ref="BV165:BX165"/>
    <mergeCell ref="BY165:CA165"/>
    <mergeCell ref="E166:AC166"/>
    <mergeCell ref="AD166:AK166"/>
    <mergeCell ref="AL166:AN166"/>
    <mergeCell ref="AO166:AQ166"/>
    <mergeCell ref="AR166:AT166"/>
    <mergeCell ref="AU166:AW166"/>
    <mergeCell ref="AX166:AZ166"/>
    <mergeCell ref="BA166:BC166"/>
    <mergeCell ref="BD165:BF165"/>
    <mergeCell ref="BG165:BI165"/>
    <mergeCell ref="BJ165:BL165"/>
    <mergeCell ref="BM165:BO165"/>
    <mergeCell ref="BP165:BR165"/>
    <mergeCell ref="BS165:BU165"/>
    <mergeCell ref="BV164:BX164"/>
    <mergeCell ref="BY164:CA164"/>
    <mergeCell ref="E165:AC165"/>
    <mergeCell ref="AD165:AK165"/>
    <mergeCell ref="AL165:AN165"/>
    <mergeCell ref="AO165:AQ165"/>
    <mergeCell ref="AR165:AT165"/>
    <mergeCell ref="AU165:AW165"/>
    <mergeCell ref="AX165:AZ165"/>
    <mergeCell ref="BA165:BC165"/>
    <mergeCell ref="BD164:BF164"/>
    <mergeCell ref="BG164:BI164"/>
    <mergeCell ref="BJ164:BL164"/>
    <mergeCell ref="BM164:BO164"/>
    <mergeCell ref="BP164:BR164"/>
    <mergeCell ref="BS164:BU164"/>
    <mergeCell ref="BV167:BX167"/>
    <mergeCell ref="BY167:CA167"/>
    <mergeCell ref="BD167:BF167"/>
    <mergeCell ref="BG167:BI167"/>
    <mergeCell ref="BJ167:BL167"/>
    <mergeCell ref="BM167:BO167"/>
    <mergeCell ref="BP167:BR167"/>
    <mergeCell ref="BS167:BU167"/>
    <mergeCell ref="BV166:BX166"/>
    <mergeCell ref="BY166:CA166"/>
    <mergeCell ref="E167:AC167"/>
    <mergeCell ref="AD167:AK167"/>
    <mergeCell ref="AL167:AN167"/>
    <mergeCell ref="AO167:AQ167"/>
    <mergeCell ref="AR167:AT167"/>
    <mergeCell ref="AU167:AW167"/>
    <mergeCell ref="AX167:AZ167"/>
    <mergeCell ref="BA167:BC167"/>
    <mergeCell ref="BD166:BF166"/>
    <mergeCell ref="BG166:BI166"/>
    <mergeCell ref="BJ166:BL166"/>
    <mergeCell ref="BM166:BO166"/>
    <mergeCell ref="BP166:BR166"/>
    <mergeCell ref="BS166:BU166"/>
    <mergeCell ref="BV168:BX171"/>
    <mergeCell ref="BY168:CA171"/>
    <mergeCell ref="D170:AK170"/>
    <mergeCell ref="D171:AK171"/>
    <mergeCell ref="D172:AK172"/>
    <mergeCell ref="BD172:BF172"/>
    <mergeCell ref="BG172:BI172"/>
    <mergeCell ref="BJ172:BL172"/>
    <mergeCell ref="BM172:BO172"/>
    <mergeCell ref="BP172:BR172"/>
    <mergeCell ref="D168:AK169"/>
    <mergeCell ref="AL168:BC171"/>
    <mergeCell ref="BD168:BF171"/>
    <mergeCell ref="BG168:BI171"/>
    <mergeCell ref="BJ168:BL171"/>
    <mergeCell ref="BM168:BO171"/>
    <mergeCell ref="BP168:BR171"/>
    <mergeCell ref="BS168:BU171"/>
    <mergeCell ref="BV173:BX173"/>
    <mergeCell ref="BY173:CA173"/>
    <mergeCell ref="D174:AK174"/>
    <mergeCell ref="AL174:BC174"/>
    <mergeCell ref="BD174:BF174"/>
    <mergeCell ref="BG174:BI174"/>
    <mergeCell ref="BJ174:BL174"/>
    <mergeCell ref="BM174:BO174"/>
    <mergeCell ref="BP174:BR174"/>
    <mergeCell ref="BS174:BU174"/>
    <mergeCell ref="BS172:BU172"/>
    <mergeCell ref="BV172:BX172"/>
    <mergeCell ref="BY172:CA172"/>
    <mergeCell ref="D173:AK173"/>
    <mergeCell ref="BD173:BF173"/>
    <mergeCell ref="BG173:BI173"/>
    <mergeCell ref="BJ173:BL173"/>
    <mergeCell ref="BM173:BO173"/>
    <mergeCell ref="BP173:BR173"/>
    <mergeCell ref="BS173:BU173"/>
    <mergeCell ref="AL172:BC172"/>
    <mergeCell ref="AL173:BC173"/>
    <mergeCell ref="BS176:BU176"/>
    <mergeCell ref="BV176:BX176"/>
    <mergeCell ref="BY176:CA176"/>
    <mergeCell ref="AF179:AI179"/>
    <mergeCell ref="AL176:BC176"/>
    <mergeCell ref="BD176:BF176"/>
    <mergeCell ref="BG176:BI176"/>
    <mergeCell ref="BJ176:BL176"/>
    <mergeCell ref="BM176:BO176"/>
    <mergeCell ref="BP176:BR176"/>
    <mergeCell ref="BV175:BX175"/>
    <mergeCell ref="BY175:CA175"/>
    <mergeCell ref="CC175:CC176"/>
    <mergeCell ref="CD175:CD176"/>
    <mergeCell ref="CE175:CE176"/>
    <mergeCell ref="CF175:CF176"/>
    <mergeCell ref="BV174:BX174"/>
    <mergeCell ref="BY174:CA174"/>
    <mergeCell ref="D175:AK176"/>
    <mergeCell ref="AL175:BC175"/>
    <mergeCell ref="BD175:BF175"/>
    <mergeCell ref="BG175:BI175"/>
    <mergeCell ref="BJ175:BL175"/>
    <mergeCell ref="BM175:BO175"/>
    <mergeCell ref="BP175:BR175"/>
    <mergeCell ref="BS175:BU175"/>
    <mergeCell ref="CC53:CD53"/>
    <mergeCell ref="CE53:CF53"/>
    <mergeCell ref="BE54:BH54"/>
    <mergeCell ref="CC54:CD54"/>
    <mergeCell ref="CE54:CF54"/>
    <mergeCell ref="BE55:BH55"/>
    <mergeCell ref="CC55:CD55"/>
    <mergeCell ref="CE55:CF55"/>
    <mergeCell ref="BE56:BH56"/>
    <mergeCell ref="CC56:CD56"/>
    <mergeCell ref="CE56:CF56"/>
    <mergeCell ref="BE44:CH44"/>
    <mergeCell ref="AW5:BZ5"/>
    <mergeCell ref="BE46:BH51"/>
    <mergeCell ref="BI46:BT47"/>
    <mergeCell ref="BU46:BV50"/>
    <mergeCell ref="BW46:CD48"/>
    <mergeCell ref="CE46:CF50"/>
    <mergeCell ref="CG46:CG50"/>
    <mergeCell ref="CH46:CH50"/>
    <mergeCell ref="BQ48:BT50"/>
    <mergeCell ref="CA49:CB50"/>
    <mergeCell ref="CC49:CD50"/>
    <mergeCell ref="CC51:CD51"/>
    <mergeCell ref="CE51:CF51"/>
    <mergeCell ref="BE52:BH52"/>
    <mergeCell ref="CC52:CD52"/>
    <mergeCell ref="CE52:CF52"/>
    <mergeCell ref="BQ55:BR55"/>
    <mergeCell ref="BS55:BT55"/>
    <mergeCell ref="BU55:BV55"/>
    <mergeCell ref="BW55:BX55"/>
  </mergeCells>
  <conditionalFormatting sqref="BM156 BP156 BM154:BX155 BM157:BX157 BS156 BV156">
    <cfRule type="cellIs" dxfId="0" priority="1" stopIfTrue="1" operator="equal">
      <formula>0</formula>
    </cfRule>
  </conditionalFormatting>
  <pageMargins left="0.25" right="0.25" top="0.75" bottom="0.75" header="0.3" footer="0.3"/>
  <pageSetup paperSize="9" scale="19" orientation="portrait" r:id="rId1"/>
  <ignoredErrors>
    <ignoredError sqref="AL91 AR91 AU91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tabSelected="1" zoomScale="60" zoomScaleNormal="60"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B43"/>
  <sheetViews>
    <sheetView topLeftCell="A25" workbookViewId="0">
      <selection activeCell="A37" sqref="A37:XFD37"/>
    </sheetView>
  </sheetViews>
  <sheetFormatPr defaultRowHeight="15"/>
  <cols>
    <col min="1" max="1" width="3.42578125" customWidth="1"/>
    <col min="2" max="3" width="15.7109375" customWidth="1"/>
    <col min="4" max="8" width="5" customWidth="1"/>
    <col min="9" max="9" width="4.28515625" customWidth="1"/>
    <col min="10" max="53" width="2.7109375" customWidth="1"/>
  </cols>
  <sheetData>
    <row r="3" spans="1:54" ht="15.75" customHeight="1">
      <c r="A3" s="1502" t="s">
        <v>224</v>
      </c>
      <c r="B3" s="1502"/>
      <c r="C3" s="1502"/>
      <c r="D3" s="1502"/>
      <c r="E3" s="1502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</row>
    <row r="4" spans="1:54" ht="15.75" customHeight="1">
      <c r="A4" s="1502" t="s">
        <v>264</v>
      </c>
      <c r="B4" s="1502"/>
      <c r="C4" s="1502"/>
      <c r="D4" s="1502"/>
      <c r="E4" s="1502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</row>
    <row r="5" spans="1:54" ht="15.75" customHeight="1">
      <c r="A5" s="1502" t="s">
        <v>1</v>
      </c>
      <c r="B5" s="1502"/>
      <c r="C5" s="1502"/>
      <c r="D5" s="1502"/>
      <c r="E5" s="1502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</row>
    <row r="6" spans="1:54" ht="15.75" customHeight="1">
      <c r="A6" s="1505" t="s">
        <v>265</v>
      </c>
      <c r="B6" s="1505"/>
      <c r="C6" s="1505"/>
      <c r="D6" s="1505"/>
      <c r="E6" s="1505"/>
      <c r="F6" s="80"/>
      <c r="G6" s="80"/>
      <c r="H6" s="80"/>
      <c r="I6" s="80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07"/>
    </row>
    <row r="7" spans="1:54" ht="15.75" customHeight="1">
      <c r="A7" s="1505" t="s">
        <v>366</v>
      </c>
      <c r="B7" s="1505"/>
      <c r="C7" s="1505"/>
      <c r="D7" s="1505"/>
      <c r="E7" s="1505"/>
      <c r="F7" s="80"/>
      <c r="G7" s="1503"/>
      <c r="H7" s="1504"/>
      <c r="I7" s="1504"/>
      <c r="J7" s="1504"/>
      <c r="K7" s="1504"/>
      <c r="L7" s="1504"/>
      <c r="M7" s="1504"/>
      <c r="N7" s="1504"/>
      <c r="O7" s="1504"/>
      <c r="P7" s="1504"/>
      <c r="Q7" s="1504"/>
      <c r="R7" s="1504"/>
      <c r="S7" s="1504"/>
      <c r="T7" s="1504"/>
      <c r="U7" s="1504"/>
      <c r="V7" s="1504"/>
      <c r="W7" s="1504"/>
      <c r="X7" s="1504"/>
      <c r="Y7" s="1504"/>
      <c r="Z7" s="1504"/>
      <c r="AA7" s="1504"/>
      <c r="AB7" s="1504"/>
      <c r="AC7" s="1504"/>
      <c r="AD7" s="1504"/>
      <c r="AE7" s="1504"/>
      <c r="AF7" s="1504"/>
      <c r="AG7" s="1504"/>
      <c r="AH7" s="1504"/>
      <c r="AI7" s="1504"/>
      <c r="AJ7" s="1504"/>
      <c r="AK7" s="1504"/>
      <c r="AL7" s="1504"/>
      <c r="AM7" s="1504"/>
      <c r="AN7" s="1504"/>
      <c r="AO7" s="1504"/>
      <c r="AP7" s="1504"/>
      <c r="AQ7" s="1504"/>
      <c r="AR7" s="1504"/>
      <c r="AS7" s="1504"/>
      <c r="AT7" s="1504"/>
      <c r="AU7" s="1504"/>
      <c r="AV7" s="1504"/>
      <c r="AW7" s="1504"/>
      <c r="AX7" s="1504"/>
      <c r="AY7" s="1504"/>
      <c r="AZ7" s="86"/>
      <c r="BA7" s="86"/>
      <c r="BB7" s="86"/>
    </row>
    <row r="8" spans="1:54" ht="15.75" customHeight="1">
      <c r="A8" s="80"/>
      <c r="B8" s="80"/>
      <c r="C8" s="80"/>
      <c r="D8" s="80"/>
      <c r="E8" s="80"/>
      <c r="F8" s="80"/>
      <c r="G8" s="1503" t="s">
        <v>374</v>
      </c>
      <c r="H8" s="1504"/>
      <c r="I8" s="1504"/>
      <c r="J8" s="1504"/>
      <c r="K8" s="1504"/>
      <c r="L8" s="1504"/>
      <c r="M8" s="1504"/>
      <c r="N8" s="1504"/>
      <c r="O8" s="1504"/>
      <c r="P8" s="1504"/>
      <c r="Q8" s="1504"/>
      <c r="R8" s="1504"/>
      <c r="S8" s="1504"/>
      <c r="T8" s="1504"/>
      <c r="U8" s="1504"/>
      <c r="V8" s="1504"/>
      <c r="W8" s="1504"/>
      <c r="X8" s="1504"/>
      <c r="Y8" s="1504"/>
      <c r="Z8" s="1504"/>
      <c r="AA8" s="1504"/>
      <c r="AB8" s="1504"/>
      <c r="AC8" s="1504"/>
      <c r="AD8" s="1504"/>
      <c r="AE8" s="1504"/>
      <c r="AF8" s="1504"/>
      <c r="AG8" s="1504"/>
      <c r="AH8" s="1504"/>
      <c r="AI8" s="1504"/>
      <c r="AJ8" s="1504"/>
      <c r="AK8" s="1504"/>
      <c r="AL8" s="1504"/>
      <c r="AM8" s="1504"/>
      <c r="AN8" s="1504"/>
      <c r="AO8" s="1504"/>
      <c r="AP8" s="1504"/>
      <c r="AQ8" s="1504"/>
      <c r="AR8" s="1504"/>
      <c r="AS8" s="1504"/>
      <c r="AT8" s="1504"/>
      <c r="AU8" s="1504"/>
      <c r="AV8" s="1504"/>
      <c r="AW8" s="1504"/>
      <c r="AX8" s="1504"/>
      <c r="AY8" s="1504"/>
      <c r="AZ8" s="86"/>
      <c r="BA8" s="86"/>
      <c r="BB8" s="79"/>
    </row>
    <row r="9" spans="1:54" ht="16.5" thickBot="1">
      <c r="A9" s="80"/>
      <c r="B9" s="80"/>
      <c r="C9" s="80"/>
      <c r="D9" s="80"/>
      <c r="E9" s="117"/>
      <c r="F9" s="117"/>
      <c r="G9" s="117"/>
      <c r="H9" s="117"/>
      <c r="I9" s="80"/>
      <c r="J9" s="11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1"/>
    </row>
    <row r="10" spans="1:54" ht="14.25" customHeight="1">
      <c r="A10" s="1566" t="s">
        <v>266</v>
      </c>
      <c r="B10" s="1525" t="s">
        <v>267</v>
      </c>
      <c r="C10" s="1526"/>
      <c r="D10" s="1570" t="s">
        <v>268</v>
      </c>
      <c r="E10" s="1516" t="s">
        <v>269</v>
      </c>
      <c r="F10" s="1517"/>
      <c r="G10" s="1517"/>
      <c r="H10" s="1518"/>
      <c r="I10" s="1563"/>
      <c r="J10" s="1534" t="s">
        <v>439</v>
      </c>
      <c r="K10" s="1535"/>
      <c r="L10" s="1535"/>
      <c r="M10" s="1535"/>
      <c r="N10" s="1535"/>
      <c r="O10" s="1535"/>
      <c r="P10" s="1535"/>
      <c r="Q10" s="1535"/>
      <c r="R10" s="1535"/>
      <c r="S10" s="1535"/>
      <c r="T10" s="1535"/>
      <c r="U10" s="1535"/>
      <c r="V10" s="1535"/>
      <c r="W10" s="1535"/>
      <c r="X10" s="1535"/>
      <c r="Y10" s="1535"/>
      <c r="Z10" s="1535"/>
      <c r="AA10" s="1535"/>
      <c r="AB10" s="1535"/>
      <c r="AC10" s="1535"/>
      <c r="AD10" s="1535"/>
      <c r="AE10" s="1535"/>
      <c r="AF10" s="1535"/>
      <c r="AG10" s="1535"/>
      <c r="AH10" s="1535"/>
      <c r="AI10" s="1535"/>
      <c r="AJ10" s="1535"/>
      <c r="AK10" s="1535"/>
      <c r="AL10" s="1535"/>
      <c r="AM10" s="1535"/>
      <c r="AN10" s="1535"/>
      <c r="AO10" s="1535"/>
      <c r="AP10" s="1535"/>
      <c r="AQ10" s="1535"/>
      <c r="AR10" s="1535"/>
      <c r="AS10" s="1535"/>
      <c r="AT10" s="1535"/>
      <c r="AU10" s="1535"/>
      <c r="AV10" s="1535"/>
      <c r="AW10" s="1535"/>
      <c r="AX10" s="1535"/>
      <c r="AY10" s="1535"/>
      <c r="AZ10" s="1535"/>
      <c r="BA10" s="1536"/>
      <c r="BB10" s="71"/>
    </row>
    <row r="11" spans="1:54" ht="14.25" customHeight="1">
      <c r="A11" s="1567"/>
      <c r="B11" s="1527"/>
      <c r="C11" s="1528"/>
      <c r="D11" s="1571"/>
      <c r="E11" s="1519"/>
      <c r="F11" s="1520"/>
      <c r="G11" s="1520"/>
      <c r="H11" s="1521"/>
      <c r="I11" s="1564"/>
      <c r="J11" s="1513" t="s">
        <v>365</v>
      </c>
      <c r="K11" s="1514"/>
      <c r="L11" s="1514"/>
      <c r="M11" s="1514"/>
      <c r="N11" s="1514"/>
      <c r="O11" s="1514"/>
      <c r="P11" s="1514"/>
      <c r="Q11" s="1514"/>
      <c r="R11" s="1514"/>
      <c r="S11" s="1514"/>
      <c r="T11" s="1514"/>
      <c r="U11" s="1514"/>
      <c r="V11" s="1514"/>
      <c r="W11" s="1514"/>
      <c r="X11" s="1514"/>
      <c r="Y11" s="1514"/>
      <c r="Z11" s="1514"/>
      <c r="AA11" s="1514"/>
      <c r="AB11" s="1514"/>
      <c r="AC11" s="1514"/>
      <c r="AD11" s="1514"/>
      <c r="AE11" s="1514"/>
      <c r="AF11" s="1514"/>
      <c r="AG11" s="1514"/>
      <c r="AH11" s="1514"/>
      <c r="AI11" s="1514"/>
      <c r="AJ11" s="1514"/>
      <c r="AK11" s="1514"/>
      <c r="AL11" s="1514"/>
      <c r="AM11" s="1514"/>
      <c r="AN11" s="1514"/>
      <c r="AO11" s="1514"/>
      <c r="AP11" s="1514"/>
      <c r="AQ11" s="1514"/>
      <c r="AR11" s="1514"/>
      <c r="AS11" s="1514"/>
      <c r="AT11" s="1514"/>
      <c r="AU11" s="1514"/>
      <c r="AV11" s="1514"/>
      <c r="AW11" s="1514"/>
      <c r="AX11" s="1514"/>
      <c r="AY11" s="1514"/>
      <c r="AZ11" s="1514"/>
      <c r="BA11" s="1515"/>
      <c r="BB11" s="208"/>
    </row>
    <row r="12" spans="1:54" ht="14.25" customHeight="1" thickBot="1">
      <c r="A12" s="1567"/>
      <c r="B12" s="1527"/>
      <c r="C12" s="1528"/>
      <c r="D12" s="1571"/>
      <c r="E12" s="1522"/>
      <c r="F12" s="1523"/>
      <c r="G12" s="1523"/>
      <c r="H12" s="1524"/>
      <c r="I12" s="1564"/>
      <c r="J12" s="1510" t="s">
        <v>364</v>
      </c>
      <c r="K12" s="1511"/>
      <c r="L12" s="1511"/>
      <c r="M12" s="1511"/>
      <c r="N12" s="1511"/>
      <c r="O12" s="1511"/>
      <c r="P12" s="1511"/>
      <c r="Q12" s="1511"/>
      <c r="R12" s="1511"/>
      <c r="S12" s="1511"/>
      <c r="T12" s="1511"/>
      <c r="U12" s="1511"/>
      <c r="V12" s="1511"/>
      <c r="W12" s="1511"/>
      <c r="X12" s="1511"/>
      <c r="Y12" s="1511"/>
      <c r="Z12" s="1511"/>
      <c r="AA12" s="1511"/>
      <c r="AB12" s="1511"/>
      <c r="AC12" s="1511"/>
      <c r="AD12" s="1511"/>
      <c r="AE12" s="1511"/>
      <c r="AF12" s="1511"/>
      <c r="AG12" s="1511"/>
      <c r="AH12" s="1511"/>
      <c r="AI12" s="1511"/>
      <c r="AJ12" s="1511"/>
      <c r="AK12" s="1511"/>
      <c r="AL12" s="1511"/>
      <c r="AM12" s="1511"/>
      <c r="AN12" s="1511"/>
      <c r="AO12" s="1511"/>
      <c r="AP12" s="1511"/>
      <c r="AQ12" s="1511"/>
      <c r="AR12" s="1511"/>
      <c r="AS12" s="1511"/>
      <c r="AT12" s="1511"/>
      <c r="AU12" s="1511"/>
      <c r="AV12" s="1511"/>
      <c r="AW12" s="1511"/>
      <c r="AX12" s="1511"/>
      <c r="AY12" s="1511"/>
      <c r="AZ12" s="1511"/>
      <c r="BA12" s="1512"/>
      <c r="BB12" s="208"/>
    </row>
    <row r="13" spans="1:54" ht="15.75" thickBot="1">
      <c r="A13" s="1568"/>
      <c r="B13" s="1527"/>
      <c r="C13" s="1528"/>
      <c r="D13" s="1572"/>
      <c r="E13" s="1557" t="s">
        <v>270</v>
      </c>
      <c r="F13" s="1557" t="s">
        <v>271</v>
      </c>
      <c r="G13" s="1557" t="s">
        <v>272</v>
      </c>
      <c r="H13" s="1574" t="s">
        <v>271</v>
      </c>
      <c r="I13" s="1565"/>
      <c r="J13" s="1559" t="s">
        <v>23</v>
      </c>
      <c r="K13" s="1532"/>
      <c r="L13" s="1532"/>
      <c r="M13" s="1533"/>
      <c r="N13" s="1531" t="s">
        <v>24</v>
      </c>
      <c r="O13" s="1532"/>
      <c r="P13" s="1532"/>
      <c r="Q13" s="1532"/>
      <c r="R13" s="1533"/>
      <c r="S13" s="1531" t="s">
        <v>25</v>
      </c>
      <c r="T13" s="1532"/>
      <c r="U13" s="1532"/>
      <c r="V13" s="1533"/>
      <c r="W13" s="1531" t="s">
        <v>26</v>
      </c>
      <c r="X13" s="1532"/>
      <c r="Y13" s="1532"/>
      <c r="Z13" s="1533"/>
      <c r="AA13" s="1531" t="s">
        <v>27</v>
      </c>
      <c r="AB13" s="1532"/>
      <c r="AC13" s="1532"/>
      <c r="AD13" s="1532"/>
      <c r="AE13" s="1533"/>
      <c r="AF13" s="1531" t="s">
        <v>28</v>
      </c>
      <c r="AG13" s="1532"/>
      <c r="AH13" s="1532"/>
      <c r="AI13" s="1533"/>
      <c r="AJ13" s="1531" t="s">
        <v>29</v>
      </c>
      <c r="AK13" s="1532"/>
      <c r="AL13" s="1532"/>
      <c r="AM13" s="1533"/>
      <c r="AN13" s="1531" t="s">
        <v>30</v>
      </c>
      <c r="AO13" s="1532"/>
      <c r="AP13" s="1532"/>
      <c r="AQ13" s="1532"/>
      <c r="AR13" s="1533"/>
      <c r="AS13" s="1531" t="s">
        <v>31</v>
      </c>
      <c r="AT13" s="1532"/>
      <c r="AU13" s="1532"/>
      <c r="AV13" s="1533"/>
      <c r="AW13" s="1531" t="s">
        <v>32</v>
      </c>
      <c r="AX13" s="1532"/>
      <c r="AY13" s="1532"/>
      <c r="AZ13" s="1532"/>
      <c r="BA13" s="1537"/>
      <c r="BB13" s="71"/>
    </row>
    <row r="14" spans="1:54">
      <c r="A14" s="1568"/>
      <c r="B14" s="1527"/>
      <c r="C14" s="1528"/>
      <c r="D14" s="1572"/>
      <c r="E14" s="1557"/>
      <c r="F14" s="1557"/>
      <c r="G14" s="1557"/>
      <c r="H14" s="1574"/>
      <c r="I14" s="426" t="s">
        <v>242</v>
      </c>
      <c r="J14" s="483">
        <v>1</v>
      </c>
      <c r="K14" s="481">
        <v>9</v>
      </c>
      <c r="L14" s="120">
        <v>16</v>
      </c>
      <c r="M14" s="120">
        <v>23</v>
      </c>
      <c r="N14" s="120">
        <v>30</v>
      </c>
      <c r="O14" s="120">
        <v>6</v>
      </c>
      <c r="P14" s="120">
        <v>13</v>
      </c>
      <c r="Q14" s="120">
        <v>20</v>
      </c>
      <c r="R14" s="120">
        <v>27</v>
      </c>
      <c r="S14" s="481">
        <v>3</v>
      </c>
      <c r="T14" s="120">
        <v>10</v>
      </c>
      <c r="U14" s="120">
        <v>17</v>
      </c>
      <c r="V14" s="120">
        <v>24</v>
      </c>
      <c r="W14" s="481">
        <v>1</v>
      </c>
      <c r="X14" s="120">
        <v>8</v>
      </c>
      <c r="Y14" s="120">
        <v>15</v>
      </c>
      <c r="Z14" s="120">
        <v>22</v>
      </c>
      <c r="AA14" s="120">
        <v>29</v>
      </c>
      <c r="AB14" s="121">
        <v>5</v>
      </c>
      <c r="AC14" s="120">
        <v>12</v>
      </c>
      <c r="AD14" s="120">
        <v>19</v>
      </c>
      <c r="AE14" s="120">
        <v>26</v>
      </c>
      <c r="AF14" s="481">
        <v>2</v>
      </c>
      <c r="AG14" s="120">
        <v>9</v>
      </c>
      <c r="AH14" s="120">
        <v>16</v>
      </c>
      <c r="AI14" s="121">
        <v>23</v>
      </c>
      <c r="AJ14" s="481">
        <v>2</v>
      </c>
      <c r="AK14" s="120">
        <v>9</v>
      </c>
      <c r="AL14" s="120">
        <v>16</v>
      </c>
      <c r="AM14" s="120">
        <v>23</v>
      </c>
      <c r="AN14" s="120">
        <v>30</v>
      </c>
      <c r="AO14" s="120">
        <v>6</v>
      </c>
      <c r="AP14" s="120">
        <v>13</v>
      </c>
      <c r="AQ14" s="120">
        <v>20</v>
      </c>
      <c r="AR14" s="120">
        <v>27</v>
      </c>
      <c r="AS14" s="481">
        <v>4</v>
      </c>
      <c r="AT14" s="120">
        <v>11</v>
      </c>
      <c r="AU14" s="120">
        <v>18</v>
      </c>
      <c r="AV14" s="120">
        <v>25</v>
      </c>
      <c r="AW14" s="120">
        <v>1</v>
      </c>
      <c r="AX14" s="120">
        <v>8</v>
      </c>
      <c r="AY14" s="120">
        <v>15</v>
      </c>
      <c r="AZ14" s="120">
        <v>22</v>
      </c>
      <c r="BA14" s="490">
        <v>29</v>
      </c>
      <c r="BB14" s="71"/>
    </row>
    <row r="15" spans="1:54">
      <c r="A15" s="1568"/>
      <c r="B15" s="1527"/>
      <c r="C15" s="1528"/>
      <c r="D15" s="1572"/>
      <c r="E15" s="1557"/>
      <c r="F15" s="1557"/>
      <c r="G15" s="1557"/>
      <c r="H15" s="1574"/>
      <c r="I15" s="426" t="s">
        <v>243</v>
      </c>
      <c r="J15" s="483">
        <v>2</v>
      </c>
      <c r="K15" s="481">
        <v>10</v>
      </c>
      <c r="L15" s="120">
        <v>17</v>
      </c>
      <c r="M15" s="120">
        <v>24</v>
      </c>
      <c r="N15" s="120">
        <v>31</v>
      </c>
      <c r="O15" s="120">
        <v>7</v>
      </c>
      <c r="P15" s="120">
        <v>14</v>
      </c>
      <c r="Q15" s="120">
        <v>21</v>
      </c>
      <c r="R15" s="120">
        <v>28</v>
      </c>
      <c r="S15" s="482">
        <v>4</v>
      </c>
      <c r="T15" s="120">
        <v>11</v>
      </c>
      <c r="U15" s="120">
        <v>18</v>
      </c>
      <c r="V15" s="120">
        <v>25</v>
      </c>
      <c r="W15" s="481">
        <v>2</v>
      </c>
      <c r="X15" s="120">
        <v>9</v>
      </c>
      <c r="Y15" s="120">
        <v>16</v>
      </c>
      <c r="Z15" s="120">
        <v>23</v>
      </c>
      <c r="AA15" s="120">
        <v>30</v>
      </c>
      <c r="AB15" s="121">
        <v>6</v>
      </c>
      <c r="AC15" s="120">
        <v>13</v>
      </c>
      <c r="AD15" s="120">
        <v>20</v>
      </c>
      <c r="AE15" s="120">
        <v>27</v>
      </c>
      <c r="AF15" s="481">
        <v>3</v>
      </c>
      <c r="AG15" s="120">
        <v>10</v>
      </c>
      <c r="AH15" s="120">
        <v>17</v>
      </c>
      <c r="AI15" s="120">
        <v>24</v>
      </c>
      <c r="AJ15" s="481">
        <v>3</v>
      </c>
      <c r="AK15" s="120">
        <v>10</v>
      </c>
      <c r="AL15" s="120">
        <v>17</v>
      </c>
      <c r="AM15" s="120">
        <v>24</v>
      </c>
      <c r="AN15" s="120">
        <v>31</v>
      </c>
      <c r="AO15" s="120">
        <v>7</v>
      </c>
      <c r="AP15" s="120">
        <v>14</v>
      </c>
      <c r="AQ15" s="120">
        <v>21</v>
      </c>
      <c r="AR15" s="120">
        <v>28</v>
      </c>
      <c r="AS15" s="481">
        <v>5</v>
      </c>
      <c r="AT15" s="120">
        <v>12</v>
      </c>
      <c r="AU15" s="120">
        <v>19</v>
      </c>
      <c r="AV15" s="120">
        <v>26</v>
      </c>
      <c r="AW15" s="120">
        <v>2</v>
      </c>
      <c r="AX15" s="120">
        <v>9</v>
      </c>
      <c r="AY15" s="120">
        <v>16</v>
      </c>
      <c r="AZ15" s="120">
        <v>23</v>
      </c>
      <c r="BA15" s="490">
        <v>30</v>
      </c>
      <c r="BB15" s="71"/>
    </row>
    <row r="16" spans="1:54">
      <c r="A16" s="1568"/>
      <c r="B16" s="1527"/>
      <c r="C16" s="1528"/>
      <c r="D16" s="1572"/>
      <c r="E16" s="1557"/>
      <c r="F16" s="1557"/>
      <c r="G16" s="1557"/>
      <c r="H16" s="1574"/>
      <c r="I16" s="484" t="s">
        <v>244</v>
      </c>
      <c r="J16" s="485">
        <v>3</v>
      </c>
      <c r="K16" s="486">
        <v>11</v>
      </c>
      <c r="L16" s="487">
        <v>18</v>
      </c>
      <c r="M16" s="487">
        <v>25</v>
      </c>
      <c r="N16" s="487">
        <v>1</v>
      </c>
      <c r="O16" s="487">
        <v>8</v>
      </c>
      <c r="P16" s="487">
        <v>15</v>
      </c>
      <c r="Q16" s="487">
        <v>22</v>
      </c>
      <c r="R16" s="487">
        <v>29</v>
      </c>
      <c r="S16" s="488">
        <v>5</v>
      </c>
      <c r="T16" s="487">
        <v>12</v>
      </c>
      <c r="U16" s="487">
        <v>19</v>
      </c>
      <c r="V16" s="487">
        <v>26</v>
      </c>
      <c r="W16" s="488">
        <v>3</v>
      </c>
      <c r="X16" s="487">
        <v>10</v>
      </c>
      <c r="Y16" s="487">
        <v>17</v>
      </c>
      <c r="Z16" s="487">
        <v>24</v>
      </c>
      <c r="AA16" s="487">
        <v>31</v>
      </c>
      <c r="AB16" s="489">
        <v>7</v>
      </c>
      <c r="AC16" s="487">
        <v>14</v>
      </c>
      <c r="AD16" s="487">
        <v>21</v>
      </c>
      <c r="AE16" s="487">
        <v>28</v>
      </c>
      <c r="AF16" s="488">
        <v>4</v>
      </c>
      <c r="AG16" s="487">
        <v>11</v>
      </c>
      <c r="AH16" s="487">
        <v>18</v>
      </c>
      <c r="AI16" s="487">
        <v>25</v>
      </c>
      <c r="AJ16" s="488">
        <v>4</v>
      </c>
      <c r="AK16" s="487">
        <v>11</v>
      </c>
      <c r="AL16" s="487">
        <v>18</v>
      </c>
      <c r="AM16" s="487">
        <v>25</v>
      </c>
      <c r="AN16" s="487">
        <v>1</v>
      </c>
      <c r="AO16" s="487">
        <v>8</v>
      </c>
      <c r="AP16" s="487">
        <v>15</v>
      </c>
      <c r="AQ16" s="487">
        <v>22</v>
      </c>
      <c r="AR16" s="487">
        <v>29</v>
      </c>
      <c r="AS16" s="488">
        <v>6</v>
      </c>
      <c r="AT16" s="487">
        <v>13</v>
      </c>
      <c r="AU16" s="487">
        <v>20</v>
      </c>
      <c r="AV16" s="487">
        <v>27</v>
      </c>
      <c r="AW16" s="487">
        <v>3</v>
      </c>
      <c r="AX16" s="487">
        <v>10</v>
      </c>
      <c r="AY16" s="487">
        <v>17</v>
      </c>
      <c r="AZ16" s="487">
        <v>24</v>
      </c>
      <c r="BA16" s="491">
        <v>31</v>
      </c>
      <c r="BB16" s="71"/>
    </row>
    <row r="17" spans="1:54">
      <c r="A17" s="1568"/>
      <c r="B17" s="1527"/>
      <c r="C17" s="1528"/>
      <c r="D17" s="1572"/>
      <c r="E17" s="1557"/>
      <c r="F17" s="1557"/>
      <c r="G17" s="1557"/>
      <c r="H17" s="1574"/>
      <c r="I17" s="425" t="s">
        <v>238</v>
      </c>
      <c r="J17" s="120">
        <v>4</v>
      </c>
      <c r="K17" s="120">
        <v>12</v>
      </c>
      <c r="L17" s="120">
        <v>19</v>
      </c>
      <c r="M17" s="120">
        <v>26</v>
      </c>
      <c r="N17" s="120">
        <v>2</v>
      </c>
      <c r="O17" s="120">
        <v>9</v>
      </c>
      <c r="P17" s="120">
        <v>16</v>
      </c>
      <c r="Q17" s="120">
        <v>23</v>
      </c>
      <c r="R17" s="120">
        <v>30</v>
      </c>
      <c r="S17" s="120">
        <v>6</v>
      </c>
      <c r="T17" s="120">
        <v>13</v>
      </c>
      <c r="U17" s="120">
        <v>20</v>
      </c>
      <c r="V17" s="120">
        <v>27</v>
      </c>
      <c r="W17" s="120">
        <v>4</v>
      </c>
      <c r="X17" s="120">
        <v>11</v>
      </c>
      <c r="Y17" s="120">
        <v>18</v>
      </c>
      <c r="Z17" s="120">
        <v>25</v>
      </c>
      <c r="AA17" s="121">
        <v>1</v>
      </c>
      <c r="AB17" s="121">
        <v>8</v>
      </c>
      <c r="AC17" s="120">
        <v>15</v>
      </c>
      <c r="AD17" s="120">
        <v>22</v>
      </c>
      <c r="AE17" s="120">
        <v>29</v>
      </c>
      <c r="AF17" s="120">
        <v>5</v>
      </c>
      <c r="AG17" s="120">
        <v>12</v>
      </c>
      <c r="AH17" s="120">
        <v>19</v>
      </c>
      <c r="AI17" s="120">
        <v>26</v>
      </c>
      <c r="AJ17" s="120">
        <v>5</v>
      </c>
      <c r="AK17" s="120">
        <v>12</v>
      </c>
      <c r="AL17" s="120">
        <v>19</v>
      </c>
      <c r="AM17" s="120">
        <v>26</v>
      </c>
      <c r="AN17" s="120">
        <v>2</v>
      </c>
      <c r="AO17" s="120">
        <v>9</v>
      </c>
      <c r="AP17" s="120">
        <v>16</v>
      </c>
      <c r="AQ17" s="120">
        <v>23</v>
      </c>
      <c r="AR17" s="120">
        <v>30</v>
      </c>
      <c r="AS17" s="120">
        <v>7</v>
      </c>
      <c r="AT17" s="120">
        <v>14</v>
      </c>
      <c r="AU17" s="120">
        <v>21</v>
      </c>
      <c r="AV17" s="120">
        <v>28</v>
      </c>
      <c r="AW17" s="120">
        <v>4</v>
      </c>
      <c r="AX17" s="120">
        <v>11</v>
      </c>
      <c r="AY17" s="120">
        <v>18</v>
      </c>
      <c r="AZ17" s="607">
        <v>25</v>
      </c>
      <c r="BA17" s="800">
        <v>1</v>
      </c>
      <c r="BB17" s="71"/>
    </row>
    <row r="18" spans="1:54">
      <c r="A18" s="1568"/>
      <c r="B18" s="1527"/>
      <c r="C18" s="1528"/>
      <c r="D18" s="1572"/>
      <c r="E18" s="1557"/>
      <c r="F18" s="1557"/>
      <c r="G18" s="1557"/>
      <c r="H18" s="1574"/>
      <c r="I18" s="426" t="s">
        <v>239</v>
      </c>
      <c r="J18" s="481">
        <v>6</v>
      </c>
      <c r="K18" s="120">
        <v>13</v>
      </c>
      <c r="L18" s="120">
        <v>20</v>
      </c>
      <c r="M18" s="120">
        <v>27</v>
      </c>
      <c r="N18" s="120">
        <v>3</v>
      </c>
      <c r="O18" s="120">
        <v>10</v>
      </c>
      <c r="P18" s="120">
        <v>17</v>
      </c>
      <c r="Q18" s="120">
        <v>24</v>
      </c>
      <c r="R18" s="120">
        <v>31</v>
      </c>
      <c r="S18" s="120">
        <v>7</v>
      </c>
      <c r="T18" s="120">
        <v>14</v>
      </c>
      <c r="U18" s="120">
        <v>21</v>
      </c>
      <c r="V18" s="120">
        <v>28</v>
      </c>
      <c r="W18" s="120">
        <v>5</v>
      </c>
      <c r="X18" s="120">
        <v>12</v>
      </c>
      <c r="Y18" s="120">
        <v>19</v>
      </c>
      <c r="Z18" s="120">
        <v>26</v>
      </c>
      <c r="AA18" s="121">
        <v>2</v>
      </c>
      <c r="AB18" s="120">
        <v>9</v>
      </c>
      <c r="AC18" s="120">
        <v>16</v>
      </c>
      <c r="AD18" s="120">
        <v>23</v>
      </c>
      <c r="AE18" s="120">
        <v>30</v>
      </c>
      <c r="AF18" s="120">
        <v>6</v>
      </c>
      <c r="AG18" s="120">
        <v>13</v>
      </c>
      <c r="AH18" s="120">
        <v>20</v>
      </c>
      <c r="AI18" s="120">
        <v>27</v>
      </c>
      <c r="AJ18" s="120">
        <v>6</v>
      </c>
      <c r="AK18" s="120">
        <v>13</v>
      </c>
      <c r="AL18" s="120">
        <v>20</v>
      </c>
      <c r="AM18" s="120">
        <v>27</v>
      </c>
      <c r="AN18" s="120">
        <v>3</v>
      </c>
      <c r="AO18" s="120">
        <v>10</v>
      </c>
      <c r="AP18" s="120">
        <v>17</v>
      </c>
      <c r="AQ18" s="120">
        <v>24</v>
      </c>
      <c r="AR18" s="482">
        <v>1</v>
      </c>
      <c r="AS18" s="120">
        <v>8</v>
      </c>
      <c r="AT18" s="120">
        <v>15</v>
      </c>
      <c r="AU18" s="120">
        <v>22</v>
      </c>
      <c r="AV18" s="120">
        <v>29</v>
      </c>
      <c r="AW18" s="120">
        <v>5</v>
      </c>
      <c r="AX18" s="121">
        <v>12</v>
      </c>
      <c r="AY18" s="120">
        <v>19</v>
      </c>
      <c r="AZ18" s="607">
        <v>26</v>
      </c>
      <c r="BA18" s="801">
        <v>2</v>
      </c>
      <c r="BB18" s="71"/>
    </row>
    <row r="19" spans="1:54">
      <c r="A19" s="1568"/>
      <c r="B19" s="1527"/>
      <c r="C19" s="1528"/>
      <c r="D19" s="1572"/>
      <c r="E19" s="1557"/>
      <c r="F19" s="1557"/>
      <c r="G19" s="1557"/>
      <c r="H19" s="1574"/>
      <c r="I19" s="426" t="s">
        <v>240</v>
      </c>
      <c r="J19" s="481">
        <v>7</v>
      </c>
      <c r="K19" s="120">
        <v>14</v>
      </c>
      <c r="L19" s="120">
        <v>21</v>
      </c>
      <c r="M19" s="120">
        <v>28</v>
      </c>
      <c r="N19" s="120">
        <v>4</v>
      </c>
      <c r="O19" s="120">
        <v>11</v>
      </c>
      <c r="P19" s="120">
        <v>18</v>
      </c>
      <c r="Q19" s="120">
        <v>25</v>
      </c>
      <c r="R19" s="481">
        <v>1</v>
      </c>
      <c r="S19" s="120">
        <v>8</v>
      </c>
      <c r="T19" s="120">
        <v>15</v>
      </c>
      <c r="U19" s="120">
        <v>22</v>
      </c>
      <c r="V19" s="120">
        <v>29</v>
      </c>
      <c r="W19" s="120">
        <v>6</v>
      </c>
      <c r="X19" s="120">
        <v>13</v>
      </c>
      <c r="Y19" s="120">
        <v>20</v>
      </c>
      <c r="Z19" s="120">
        <v>27</v>
      </c>
      <c r="AA19" s="121">
        <v>3</v>
      </c>
      <c r="AB19" s="120">
        <v>10</v>
      </c>
      <c r="AC19" s="120">
        <v>17</v>
      </c>
      <c r="AD19" s="120">
        <v>24</v>
      </c>
      <c r="AE19" s="120">
        <v>31</v>
      </c>
      <c r="AF19" s="120">
        <v>7</v>
      </c>
      <c r="AG19" s="120">
        <v>14</v>
      </c>
      <c r="AH19" s="120">
        <v>21</v>
      </c>
      <c r="AI19" s="120">
        <v>28</v>
      </c>
      <c r="AJ19" s="120">
        <v>7</v>
      </c>
      <c r="AK19" s="120">
        <v>14</v>
      </c>
      <c r="AL19" s="120">
        <v>21</v>
      </c>
      <c r="AM19" s="120">
        <v>28</v>
      </c>
      <c r="AN19" s="120">
        <v>4</v>
      </c>
      <c r="AO19" s="120">
        <v>11</v>
      </c>
      <c r="AP19" s="120">
        <v>18</v>
      </c>
      <c r="AQ19" s="120">
        <v>25</v>
      </c>
      <c r="AR19" s="481">
        <v>2</v>
      </c>
      <c r="AS19" s="121">
        <v>9</v>
      </c>
      <c r="AT19" s="120">
        <v>16</v>
      </c>
      <c r="AU19" s="120">
        <v>23</v>
      </c>
      <c r="AV19" s="120">
        <v>30</v>
      </c>
      <c r="AW19" s="120">
        <v>6</v>
      </c>
      <c r="AX19" s="120">
        <v>13</v>
      </c>
      <c r="AY19" s="120">
        <v>20</v>
      </c>
      <c r="AZ19" s="607">
        <v>27</v>
      </c>
      <c r="BA19" s="801">
        <v>3</v>
      </c>
    </row>
    <row r="20" spans="1:54" ht="15.75" thickBot="1">
      <c r="A20" s="1568"/>
      <c r="B20" s="1527"/>
      <c r="C20" s="1528"/>
      <c r="D20" s="1572"/>
      <c r="E20" s="1557"/>
      <c r="F20" s="1557"/>
      <c r="G20" s="1557"/>
      <c r="H20" s="1574"/>
      <c r="I20" s="426" t="s">
        <v>241</v>
      </c>
      <c r="J20" s="481">
        <v>8</v>
      </c>
      <c r="K20" s="120">
        <v>15</v>
      </c>
      <c r="L20" s="120">
        <v>22</v>
      </c>
      <c r="M20" s="120">
        <v>29</v>
      </c>
      <c r="N20" s="120">
        <v>5</v>
      </c>
      <c r="O20" s="120">
        <v>12</v>
      </c>
      <c r="P20" s="120">
        <v>19</v>
      </c>
      <c r="Q20" s="120">
        <v>26</v>
      </c>
      <c r="R20" s="481">
        <v>2</v>
      </c>
      <c r="S20" s="120">
        <v>9</v>
      </c>
      <c r="T20" s="120">
        <v>16</v>
      </c>
      <c r="U20" s="120">
        <v>23</v>
      </c>
      <c r="V20" s="120">
        <v>30</v>
      </c>
      <c r="W20" s="120">
        <v>7</v>
      </c>
      <c r="X20" s="120">
        <v>14</v>
      </c>
      <c r="Y20" s="120">
        <v>21</v>
      </c>
      <c r="Z20" s="120">
        <v>28</v>
      </c>
      <c r="AA20" s="121">
        <v>4</v>
      </c>
      <c r="AB20" s="120">
        <v>11</v>
      </c>
      <c r="AC20" s="120">
        <v>18</v>
      </c>
      <c r="AD20" s="120">
        <v>25</v>
      </c>
      <c r="AE20" s="481">
        <v>1</v>
      </c>
      <c r="AF20" s="120">
        <v>8</v>
      </c>
      <c r="AG20" s="120">
        <v>15</v>
      </c>
      <c r="AH20" s="120">
        <v>22</v>
      </c>
      <c r="AI20" s="481">
        <v>1</v>
      </c>
      <c r="AJ20" s="121">
        <v>8</v>
      </c>
      <c r="AK20" s="120">
        <v>15</v>
      </c>
      <c r="AL20" s="120">
        <v>22</v>
      </c>
      <c r="AM20" s="120">
        <v>29</v>
      </c>
      <c r="AN20" s="120">
        <v>5</v>
      </c>
      <c r="AO20" s="120">
        <v>12</v>
      </c>
      <c r="AP20" s="120">
        <v>19</v>
      </c>
      <c r="AQ20" s="120">
        <v>26</v>
      </c>
      <c r="AR20" s="481">
        <v>3</v>
      </c>
      <c r="AS20" s="120">
        <v>10</v>
      </c>
      <c r="AT20" s="120">
        <v>17</v>
      </c>
      <c r="AU20" s="120">
        <v>24</v>
      </c>
      <c r="AV20" s="120">
        <v>31</v>
      </c>
      <c r="AW20" s="120">
        <v>7</v>
      </c>
      <c r="AX20" s="120">
        <v>14</v>
      </c>
      <c r="AY20" s="120">
        <v>21</v>
      </c>
      <c r="AZ20" s="607">
        <v>28</v>
      </c>
      <c r="BA20" s="802">
        <v>4</v>
      </c>
    </row>
    <row r="21" spans="1:54" ht="15.75" thickBot="1">
      <c r="A21" s="1568"/>
      <c r="B21" s="1527"/>
      <c r="C21" s="1528"/>
      <c r="D21" s="1572"/>
      <c r="E21" s="1557"/>
      <c r="F21" s="1557"/>
      <c r="G21" s="1557"/>
      <c r="H21" s="1574"/>
      <c r="I21" s="85"/>
      <c r="J21" s="1538" t="s">
        <v>86</v>
      </c>
      <c r="K21" s="1539"/>
      <c r="L21" s="1539"/>
      <c r="M21" s="1539"/>
      <c r="N21" s="1539"/>
      <c r="O21" s="1539"/>
      <c r="P21" s="1539"/>
      <c r="Q21" s="1539"/>
      <c r="R21" s="1539"/>
      <c r="S21" s="1539"/>
      <c r="T21" s="1539"/>
      <c r="U21" s="1539"/>
      <c r="V21" s="1539"/>
      <c r="W21" s="1539"/>
      <c r="X21" s="1539"/>
      <c r="Y21" s="1539"/>
      <c r="Z21" s="1540"/>
      <c r="AA21" s="1541" t="s">
        <v>273</v>
      </c>
      <c r="AB21" s="1542"/>
      <c r="AC21" s="1543" t="s">
        <v>87</v>
      </c>
      <c r="AD21" s="1539"/>
      <c r="AE21" s="1539"/>
      <c r="AF21" s="1539"/>
      <c r="AG21" s="1539"/>
      <c r="AH21" s="1539"/>
      <c r="AI21" s="1539"/>
      <c r="AJ21" s="1539"/>
      <c r="AK21" s="1539"/>
      <c r="AL21" s="1539"/>
      <c r="AM21" s="1539"/>
      <c r="AN21" s="1539"/>
      <c r="AO21" s="1539"/>
      <c r="AP21" s="1539"/>
      <c r="AQ21" s="1539"/>
      <c r="AR21" s="1539"/>
      <c r="AS21" s="1539"/>
      <c r="AT21" s="1539"/>
      <c r="AU21" s="1539"/>
      <c r="AV21" s="1539"/>
      <c r="AW21" s="1539"/>
      <c r="AX21" s="1540"/>
      <c r="AY21" s="1544" t="s">
        <v>273</v>
      </c>
      <c r="AZ21" s="1545"/>
      <c r="BA21" s="91"/>
    </row>
    <row r="22" spans="1:54" ht="15.75" thickBot="1">
      <c r="A22" s="1569"/>
      <c r="B22" s="1529"/>
      <c r="C22" s="1530"/>
      <c r="D22" s="1573"/>
      <c r="E22" s="1558"/>
      <c r="F22" s="1558"/>
      <c r="G22" s="1558"/>
      <c r="H22" s="1575"/>
      <c r="I22" s="130"/>
      <c r="J22" s="92">
        <v>1</v>
      </c>
      <c r="K22" s="93">
        <v>2</v>
      </c>
      <c r="L22" s="93">
        <v>3</v>
      </c>
      <c r="M22" s="93">
        <v>4</v>
      </c>
      <c r="N22" s="93">
        <v>5</v>
      </c>
      <c r="O22" s="93">
        <v>6</v>
      </c>
      <c r="P22" s="93">
        <v>7</v>
      </c>
      <c r="Q22" s="93">
        <v>8</v>
      </c>
      <c r="R22" s="93">
        <v>9</v>
      </c>
      <c r="S22" s="93">
        <v>10</v>
      </c>
      <c r="T22" s="93">
        <v>11</v>
      </c>
      <c r="U22" s="93">
        <v>12</v>
      </c>
      <c r="V22" s="93">
        <v>13</v>
      </c>
      <c r="W22" s="93">
        <v>14</v>
      </c>
      <c r="X22" s="93">
        <v>15</v>
      </c>
      <c r="Y22" s="93">
        <v>16</v>
      </c>
      <c r="Z22" s="93">
        <v>17</v>
      </c>
      <c r="AA22" s="93">
        <v>18</v>
      </c>
      <c r="AB22" s="93">
        <v>19</v>
      </c>
      <c r="AC22" s="93">
        <v>20</v>
      </c>
      <c r="AD22" s="93">
        <v>21</v>
      </c>
      <c r="AE22" s="93">
        <v>22</v>
      </c>
      <c r="AF22" s="93">
        <v>23</v>
      </c>
      <c r="AG22" s="93">
        <v>24</v>
      </c>
      <c r="AH22" s="93">
        <v>25</v>
      </c>
      <c r="AI22" s="93">
        <v>26</v>
      </c>
      <c r="AJ22" s="93">
        <v>27</v>
      </c>
      <c r="AK22" s="93">
        <v>28</v>
      </c>
      <c r="AL22" s="93">
        <v>29</v>
      </c>
      <c r="AM22" s="93">
        <v>30</v>
      </c>
      <c r="AN22" s="93">
        <v>31</v>
      </c>
      <c r="AO22" s="93">
        <v>32</v>
      </c>
      <c r="AP22" s="93">
        <v>33</v>
      </c>
      <c r="AQ22" s="93">
        <v>34</v>
      </c>
      <c r="AR22" s="93">
        <v>35</v>
      </c>
      <c r="AS22" s="93">
        <v>36</v>
      </c>
      <c r="AT22" s="94">
        <v>37</v>
      </c>
      <c r="AU22" s="93">
        <v>38</v>
      </c>
      <c r="AV22" s="93">
        <v>39</v>
      </c>
      <c r="AW22" s="93">
        <v>40</v>
      </c>
      <c r="AX22" s="93">
        <v>41</v>
      </c>
      <c r="AY22" s="93">
        <v>42</v>
      </c>
      <c r="AZ22" s="93">
        <v>43</v>
      </c>
      <c r="BA22" s="95">
        <v>44</v>
      </c>
    </row>
    <row r="23" spans="1:54">
      <c r="A23" s="1561" t="s">
        <v>274</v>
      </c>
      <c r="B23" s="1562"/>
      <c r="C23" s="1562"/>
      <c r="D23" s="133">
        <f>SUM(D24:D35)</f>
        <v>1124</v>
      </c>
      <c r="E23" s="133">
        <f>SUM(E24:E35)</f>
        <v>478</v>
      </c>
      <c r="F23" s="133"/>
      <c r="G23" s="133">
        <f>SUM(G24:G35)</f>
        <v>646</v>
      </c>
      <c r="H23" s="96"/>
      <c r="I23" s="97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9"/>
    </row>
    <row r="24" spans="1:54" ht="21.75" customHeight="1">
      <c r="A24" s="125">
        <v>1</v>
      </c>
      <c r="B24" s="1578" t="s">
        <v>275</v>
      </c>
      <c r="C24" s="1579"/>
      <c r="D24" s="100">
        <f>E24+G24</f>
        <v>78</v>
      </c>
      <c r="E24" s="101">
        <f t="shared" ref="E24:E35" si="0">SUM(J24:Z24)</f>
        <v>34</v>
      </c>
      <c r="F24" s="165" t="s">
        <v>276</v>
      </c>
      <c r="G24" s="165">
        <f t="shared" ref="G24:G35" si="1">SUM(AC24:AX24)</f>
        <v>44</v>
      </c>
      <c r="H24" s="172" t="s">
        <v>48</v>
      </c>
      <c r="I24" s="131"/>
      <c r="J24" s="102">
        <v>2</v>
      </c>
      <c r="K24" s="81">
        <v>2</v>
      </c>
      <c r="L24" s="81">
        <v>2</v>
      </c>
      <c r="M24" s="81">
        <v>2</v>
      </c>
      <c r="N24" s="81">
        <v>2</v>
      </c>
      <c r="O24" s="81">
        <v>2</v>
      </c>
      <c r="P24" s="81">
        <v>2</v>
      </c>
      <c r="Q24" s="81">
        <v>2</v>
      </c>
      <c r="R24" s="81">
        <v>2</v>
      </c>
      <c r="S24" s="81">
        <v>2</v>
      </c>
      <c r="T24" s="81">
        <v>2</v>
      </c>
      <c r="U24" s="81">
        <v>2</v>
      </c>
      <c r="V24" s="81">
        <v>2</v>
      </c>
      <c r="W24" s="81">
        <v>2</v>
      </c>
      <c r="X24" s="81">
        <v>2</v>
      </c>
      <c r="Y24" s="81">
        <v>2</v>
      </c>
      <c r="Z24" s="103">
        <v>2</v>
      </c>
      <c r="AA24" s="1548" t="s">
        <v>250</v>
      </c>
      <c r="AB24" s="1549"/>
      <c r="AC24" s="84">
        <v>2</v>
      </c>
      <c r="AD24" s="78">
        <v>2</v>
      </c>
      <c r="AE24" s="81">
        <v>2</v>
      </c>
      <c r="AF24" s="81">
        <v>2</v>
      </c>
      <c r="AG24" s="81">
        <v>2</v>
      </c>
      <c r="AH24" s="81">
        <v>2</v>
      </c>
      <c r="AI24" s="81">
        <v>2</v>
      </c>
      <c r="AJ24" s="81">
        <v>2</v>
      </c>
      <c r="AK24" s="81">
        <v>2</v>
      </c>
      <c r="AL24" s="81">
        <v>2</v>
      </c>
      <c r="AM24" s="81">
        <v>2</v>
      </c>
      <c r="AN24" s="81">
        <v>2</v>
      </c>
      <c r="AO24" s="81">
        <v>2</v>
      </c>
      <c r="AP24" s="103">
        <v>2</v>
      </c>
      <c r="AQ24" s="73">
        <v>2</v>
      </c>
      <c r="AR24" s="73">
        <v>2</v>
      </c>
      <c r="AS24" s="73">
        <v>2</v>
      </c>
      <c r="AT24" s="73">
        <v>2</v>
      </c>
      <c r="AU24" s="74">
        <v>2</v>
      </c>
      <c r="AV24" s="111">
        <v>2</v>
      </c>
      <c r="AW24" s="74">
        <v>2</v>
      </c>
      <c r="AX24" s="73">
        <v>2</v>
      </c>
      <c r="AY24" s="1554" t="s">
        <v>277</v>
      </c>
      <c r="AZ24" s="1554"/>
      <c r="BA24" s="126"/>
    </row>
    <row r="25" spans="1:54" ht="21.75" customHeight="1">
      <c r="A25" s="104">
        <v>2</v>
      </c>
      <c r="B25" s="1546" t="s">
        <v>278</v>
      </c>
      <c r="C25" s="1547"/>
      <c r="D25" s="161">
        <f t="shared" ref="D25:D35" si="2">E25+G25</f>
        <v>117</v>
      </c>
      <c r="E25" s="101">
        <f t="shared" si="0"/>
        <v>51</v>
      </c>
      <c r="F25" s="165" t="s">
        <v>276</v>
      </c>
      <c r="G25" s="165">
        <f t="shared" si="1"/>
        <v>66</v>
      </c>
      <c r="H25" s="173" t="s">
        <v>48</v>
      </c>
      <c r="I25" s="131"/>
      <c r="J25" s="102">
        <v>3</v>
      </c>
      <c r="K25" s="81">
        <v>3</v>
      </c>
      <c r="L25" s="81">
        <v>3</v>
      </c>
      <c r="M25" s="81">
        <v>3</v>
      </c>
      <c r="N25" s="81">
        <v>3</v>
      </c>
      <c r="O25" s="81">
        <v>3</v>
      </c>
      <c r="P25" s="81">
        <v>3</v>
      </c>
      <c r="Q25" s="81">
        <v>3</v>
      </c>
      <c r="R25" s="81">
        <v>3</v>
      </c>
      <c r="S25" s="81">
        <v>3</v>
      </c>
      <c r="T25" s="81">
        <v>3</v>
      </c>
      <c r="U25" s="81">
        <v>3</v>
      </c>
      <c r="V25" s="81">
        <v>3</v>
      </c>
      <c r="W25" s="81">
        <v>3</v>
      </c>
      <c r="X25" s="81">
        <v>3</v>
      </c>
      <c r="Y25" s="81">
        <v>3</v>
      </c>
      <c r="Z25" s="103">
        <v>3</v>
      </c>
      <c r="AA25" s="1550"/>
      <c r="AB25" s="1551"/>
      <c r="AC25" s="83">
        <v>3</v>
      </c>
      <c r="AD25" s="72">
        <v>3</v>
      </c>
      <c r="AE25" s="73">
        <v>3</v>
      </c>
      <c r="AF25" s="73">
        <v>3</v>
      </c>
      <c r="AG25" s="73">
        <v>3</v>
      </c>
      <c r="AH25" s="73">
        <v>3</v>
      </c>
      <c r="AI25" s="73">
        <v>3</v>
      </c>
      <c r="AJ25" s="73">
        <v>3</v>
      </c>
      <c r="AK25" s="73">
        <v>3</v>
      </c>
      <c r="AL25" s="73">
        <v>3</v>
      </c>
      <c r="AM25" s="73">
        <v>3</v>
      </c>
      <c r="AN25" s="73">
        <v>3</v>
      </c>
      <c r="AO25" s="73">
        <v>3</v>
      </c>
      <c r="AP25" s="112">
        <v>3</v>
      </c>
      <c r="AQ25" s="73">
        <v>3</v>
      </c>
      <c r="AR25" s="73">
        <v>3</v>
      </c>
      <c r="AS25" s="73">
        <v>3</v>
      </c>
      <c r="AT25" s="73">
        <v>3</v>
      </c>
      <c r="AU25" s="74">
        <v>3</v>
      </c>
      <c r="AV25" s="111">
        <v>3</v>
      </c>
      <c r="AW25" s="74">
        <v>3</v>
      </c>
      <c r="AX25" s="73">
        <v>3</v>
      </c>
      <c r="AY25" s="1555"/>
      <c r="AZ25" s="1555"/>
      <c r="BA25" s="127"/>
    </row>
    <row r="26" spans="1:54">
      <c r="A26" s="104">
        <v>3</v>
      </c>
      <c r="B26" s="1546" t="s">
        <v>279</v>
      </c>
      <c r="C26" s="1547"/>
      <c r="D26" s="161">
        <f t="shared" si="2"/>
        <v>117</v>
      </c>
      <c r="E26" s="101">
        <f t="shared" si="0"/>
        <v>51</v>
      </c>
      <c r="F26" s="165" t="s">
        <v>276</v>
      </c>
      <c r="G26" s="165">
        <f t="shared" si="1"/>
        <v>66</v>
      </c>
      <c r="H26" s="172" t="s">
        <v>281</v>
      </c>
      <c r="I26" s="131"/>
      <c r="J26" s="102">
        <v>3</v>
      </c>
      <c r="K26" s="81">
        <v>3</v>
      </c>
      <c r="L26" s="81">
        <v>3</v>
      </c>
      <c r="M26" s="81">
        <v>3</v>
      </c>
      <c r="N26" s="81">
        <v>3</v>
      </c>
      <c r="O26" s="81">
        <v>3</v>
      </c>
      <c r="P26" s="81">
        <v>3</v>
      </c>
      <c r="Q26" s="81">
        <v>3</v>
      </c>
      <c r="R26" s="81">
        <v>3</v>
      </c>
      <c r="S26" s="81">
        <v>3</v>
      </c>
      <c r="T26" s="81">
        <v>3</v>
      </c>
      <c r="U26" s="81">
        <v>3</v>
      </c>
      <c r="V26" s="81">
        <v>3</v>
      </c>
      <c r="W26" s="81">
        <v>3</v>
      </c>
      <c r="X26" s="81">
        <v>3</v>
      </c>
      <c r="Y26" s="81">
        <v>3</v>
      </c>
      <c r="Z26" s="103">
        <v>3</v>
      </c>
      <c r="AA26" s="1550"/>
      <c r="AB26" s="1551"/>
      <c r="AC26" s="84">
        <v>3</v>
      </c>
      <c r="AD26" s="78">
        <v>3</v>
      </c>
      <c r="AE26" s="81">
        <v>3</v>
      </c>
      <c r="AF26" s="81">
        <v>3</v>
      </c>
      <c r="AG26" s="81">
        <v>3</v>
      </c>
      <c r="AH26" s="81">
        <v>3</v>
      </c>
      <c r="AI26" s="81">
        <v>3</v>
      </c>
      <c r="AJ26" s="81">
        <v>3</v>
      </c>
      <c r="AK26" s="81">
        <v>3</v>
      </c>
      <c r="AL26" s="81">
        <v>3</v>
      </c>
      <c r="AM26" s="81">
        <v>3</v>
      </c>
      <c r="AN26" s="81">
        <v>3</v>
      </c>
      <c r="AO26" s="81">
        <v>3</v>
      </c>
      <c r="AP26" s="103">
        <v>3</v>
      </c>
      <c r="AQ26" s="81">
        <v>3</v>
      </c>
      <c r="AR26" s="81">
        <v>3</v>
      </c>
      <c r="AS26" s="81">
        <v>3</v>
      </c>
      <c r="AT26" s="81">
        <v>3</v>
      </c>
      <c r="AU26" s="82">
        <v>3</v>
      </c>
      <c r="AV26" s="102">
        <v>3</v>
      </c>
      <c r="AW26" s="82">
        <v>3</v>
      </c>
      <c r="AX26" s="81">
        <v>3</v>
      </c>
      <c r="AY26" s="1555"/>
      <c r="AZ26" s="1555"/>
      <c r="BA26" s="127"/>
    </row>
    <row r="27" spans="1:54" ht="23.25" customHeight="1">
      <c r="A27" s="104">
        <v>4</v>
      </c>
      <c r="B27" s="1546" t="s">
        <v>280</v>
      </c>
      <c r="C27" s="1547"/>
      <c r="D27" s="161">
        <f t="shared" si="2"/>
        <v>156</v>
      </c>
      <c r="E27" s="101">
        <f t="shared" si="0"/>
        <v>68</v>
      </c>
      <c r="F27" s="165" t="s">
        <v>276</v>
      </c>
      <c r="G27" s="165">
        <f t="shared" si="1"/>
        <v>88</v>
      </c>
      <c r="H27" s="172" t="s">
        <v>48</v>
      </c>
      <c r="I27" s="131"/>
      <c r="J27" s="102">
        <v>4</v>
      </c>
      <c r="K27" s="81">
        <v>4</v>
      </c>
      <c r="L27" s="81">
        <v>4</v>
      </c>
      <c r="M27" s="81">
        <v>4</v>
      </c>
      <c r="N27" s="81">
        <v>4</v>
      </c>
      <c r="O27" s="81">
        <v>4</v>
      </c>
      <c r="P27" s="81">
        <v>4</v>
      </c>
      <c r="Q27" s="81">
        <v>4</v>
      </c>
      <c r="R27" s="81">
        <v>4</v>
      </c>
      <c r="S27" s="81">
        <v>4</v>
      </c>
      <c r="T27" s="81">
        <v>4</v>
      </c>
      <c r="U27" s="81">
        <v>4</v>
      </c>
      <c r="V27" s="81">
        <v>4</v>
      </c>
      <c r="W27" s="81">
        <v>4</v>
      </c>
      <c r="X27" s="81">
        <v>4</v>
      </c>
      <c r="Y27" s="81">
        <v>4</v>
      </c>
      <c r="Z27" s="103">
        <v>4</v>
      </c>
      <c r="AA27" s="1550"/>
      <c r="AB27" s="1551"/>
      <c r="AC27" s="83">
        <v>4</v>
      </c>
      <c r="AD27" s="78">
        <v>4</v>
      </c>
      <c r="AE27" s="81">
        <v>4</v>
      </c>
      <c r="AF27" s="81">
        <v>4</v>
      </c>
      <c r="AG27" s="81">
        <v>4</v>
      </c>
      <c r="AH27" s="81">
        <v>4</v>
      </c>
      <c r="AI27" s="81">
        <v>4</v>
      </c>
      <c r="AJ27" s="81">
        <v>4</v>
      </c>
      <c r="AK27" s="81">
        <v>4</v>
      </c>
      <c r="AL27" s="81">
        <v>4</v>
      </c>
      <c r="AM27" s="81">
        <v>4</v>
      </c>
      <c r="AN27" s="81">
        <v>4</v>
      </c>
      <c r="AO27" s="81">
        <v>4</v>
      </c>
      <c r="AP27" s="103">
        <v>4</v>
      </c>
      <c r="AQ27" s="81">
        <v>4</v>
      </c>
      <c r="AR27" s="81">
        <v>4</v>
      </c>
      <c r="AS27" s="81">
        <v>4</v>
      </c>
      <c r="AT27" s="81">
        <v>4</v>
      </c>
      <c r="AU27" s="82">
        <v>4</v>
      </c>
      <c r="AV27" s="102">
        <v>4</v>
      </c>
      <c r="AW27" s="82">
        <v>4</v>
      </c>
      <c r="AX27" s="73">
        <v>4</v>
      </c>
      <c r="AY27" s="1555"/>
      <c r="AZ27" s="1555"/>
      <c r="BA27" s="127"/>
    </row>
    <row r="28" spans="1:54">
      <c r="A28" s="125">
        <v>5</v>
      </c>
      <c r="B28" s="1546" t="s">
        <v>282</v>
      </c>
      <c r="C28" s="1547"/>
      <c r="D28" s="161">
        <f t="shared" si="2"/>
        <v>117</v>
      </c>
      <c r="E28" s="101">
        <f t="shared" si="0"/>
        <v>51</v>
      </c>
      <c r="F28" s="165" t="s">
        <v>276</v>
      </c>
      <c r="G28" s="165">
        <f t="shared" si="1"/>
        <v>66</v>
      </c>
      <c r="H28" s="174" t="s">
        <v>281</v>
      </c>
      <c r="I28" s="131"/>
      <c r="J28" s="102">
        <v>3</v>
      </c>
      <c r="K28" s="81">
        <v>3</v>
      </c>
      <c r="L28" s="81">
        <v>3</v>
      </c>
      <c r="M28" s="81">
        <v>3</v>
      </c>
      <c r="N28" s="81">
        <v>3</v>
      </c>
      <c r="O28" s="81">
        <v>3</v>
      </c>
      <c r="P28" s="81">
        <v>3</v>
      </c>
      <c r="Q28" s="81">
        <v>3</v>
      </c>
      <c r="R28" s="81">
        <v>3</v>
      </c>
      <c r="S28" s="81">
        <v>3</v>
      </c>
      <c r="T28" s="81">
        <v>3</v>
      </c>
      <c r="U28" s="81">
        <v>3</v>
      </c>
      <c r="V28" s="81">
        <v>3</v>
      </c>
      <c r="W28" s="81">
        <v>3</v>
      </c>
      <c r="X28" s="81">
        <v>3</v>
      </c>
      <c r="Y28" s="81">
        <v>3</v>
      </c>
      <c r="Z28" s="103">
        <v>3</v>
      </c>
      <c r="AA28" s="1550"/>
      <c r="AB28" s="1551"/>
      <c r="AC28" s="83">
        <v>3</v>
      </c>
      <c r="AD28" s="72">
        <v>3</v>
      </c>
      <c r="AE28" s="73">
        <v>3</v>
      </c>
      <c r="AF28" s="73">
        <v>3</v>
      </c>
      <c r="AG28" s="73">
        <v>3</v>
      </c>
      <c r="AH28" s="73">
        <v>3</v>
      </c>
      <c r="AI28" s="73">
        <v>3</v>
      </c>
      <c r="AJ28" s="73">
        <v>3</v>
      </c>
      <c r="AK28" s="73">
        <v>3</v>
      </c>
      <c r="AL28" s="73">
        <v>3</v>
      </c>
      <c r="AM28" s="73">
        <v>3</v>
      </c>
      <c r="AN28" s="73">
        <v>3</v>
      </c>
      <c r="AO28" s="73">
        <v>3</v>
      </c>
      <c r="AP28" s="112">
        <v>3</v>
      </c>
      <c r="AQ28" s="73">
        <v>3</v>
      </c>
      <c r="AR28" s="73">
        <v>3</v>
      </c>
      <c r="AS28" s="73">
        <v>3</v>
      </c>
      <c r="AT28" s="73">
        <v>3</v>
      </c>
      <c r="AU28" s="74">
        <v>3</v>
      </c>
      <c r="AV28" s="111">
        <v>3</v>
      </c>
      <c r="AW28" s="74">
        <v>3</v>
      </c>
      <c r="AX28" s="73">
        <v>3</v>
      </c>
      <c r="AY28" s="1555"/>
      <c r="AZ28" s="1555"/>
      <c r="BA28" s="127"/>
    </row>
    <row r="29" spans="1:54">
      <c r="A29" s="104">
        <v>6</v>
      </c>
      <c r="B29" s="1576" t="s">
        <v>283</v>
      </c>
      <c r="C29" s="1577"/>
      <c r="D29" s="161">
        <f t="shared" si="2"/>
        <v>117</v>
      </c>
      <c r="E29" s="101">
        <f t="shared" si="0"/>
        <v>51</v>
      </c>
      <c r="F29" s="165" t="s">
        <v>276</v>
      </c>
      <c r="G29" s="165">
        <f t="shared" si="1"/>
        <v>66</v>
      </c>
      <c r="H29" s="174" t="s">
        <v>113</v>
      </c>
      <c r="I29" s="131"/>
      <c r="J29" s="102">
        <v>3</v>
      </c>
      <c r="K29" s="81">
        <v>3</v>
      </c>
      <c r="L29" s="81">
        <v>3</v>
      </c>
      <c r="M29" s="81">
        <v>3</v>
      </c>
      <c r="N29" s="81">
        <v>3</v>
      </c>
      <c r="O29" s="81">
        <v>3</v>
      </c>
      <c r="P29" s="81">
        <v>3</v>
      </c>
      <c r="Q29" s="81">
        <v>3</v>
      </c>
      <c r="R29" s="81">
        <v>3</v>
      </c>
      <c r="S29" s="81">
        <v>3</v>
      </c>
      <c r="T29" s="81">
        <v>3</v>
      </c>
      <c r="U29" s="81">
        <v>3</v>
      </c>
      <c r="V29" s="81">
        <v>3</v>
      </c>
      <c r="W29" s="81">
        <v>3</v>
      </c>
      <c r="X29" s="81">
        <v>3</v>
      </c>
      <c r="Y29" s="81">
        <v>3</v>
      </c>
      <c r="Z29" s="103">
        <v>3</v>
      </c>
      <c r="AA29" s="1550"/>
      <c r="AB29" s="1551"/>
      <c r="AC29" s="84">
        <v>3</v>
      </c>
      <c r="AD29" s="78">
        <v>3</v>
      </c>
      <c r="AE29" s="81">
        <v>3</v>
      </c>
      <c r="AF29" s="81">
        <v>3</v>
      </c>
      <c r="AG29" s="81">
        <v>3</v>
      </c>
      <c r="AH29" s="81">
        <v>3</v>
      </c>
      <c r="AI29" s="81">
        <v>3</v>
      </c>
      <c r="AJ29" s="81">
        <v>3</v>
      </c>
      <c r="AK29" s="81">
        <v>3</v>
      </c>
      <c r="AL29" s="81">
        <v>3</v>
      </c>
      <c r="AM29" s="81">
        <v>3</v>
      </c>
      <c r="AN29" s="81">
        <v>3</v>
      </c>
      <c r="AO29" s="81">
        <v>3</v>
      </c>
      <c r="AP29" s="103">
        <v>3</v>
      </c>
      <c r="AQ29" s="81">
        <v>3</v>
      </c>
      <c r="AR29" s="81">
        <v>3</v>
      </c>
      <c r="AS29" s="81">
        <v>3</v>
      </c>
      <c r="AT29" s="81">
        <v>3</v>
      </c>
      <c r="AU29" s="82">
        <v>3</v>
      </c>
      <c r="AV29" s="102">
        <v>3</v>
      </c>
      <c r="AW29" s="82">
        <v>3</v>
      </c>
      <c r="AX29" s="81">
        <v>3</v>
      </c>
      <c r="AY29" s="1555"/>
      <c r="AZ29" s="1555"/>
      <c r="BA29" s="127"/>
    </row>
    <row r="30" spans="1:54">
      <c r="A30" s="104">
        <v>7</v>
      </c>
      <c r="B30" s="1546" t="s">
        <v>284</v>
      </c>
      <c r="C30" s="1547"/>
      <c r="D30" s="161">
        <f t="shared" si="2"/>
        <v>70</v>
      </c>
      <c r="E30" s="101">
        <f t="shared" si="0"/>
        <v>34</v>
      </c>
      <c r="F30" s="165" t="s">
        <v>276</v>
      </c>
      <c r="G30" s="165">
        <f t="shared" si="1"/>
        <v>36</v>
      </c>
      <c r="H30" s="174" t="s">
        <v>113</v>
      </c>
      <c r="I30" s="131"/>
      <c r="J30" s="102">
        <v>2</v>
      </c>
      <c r="K30" s="81">
        <v>2</v>
      </c>
      <c r="L30" s="81">
        <v>2</v>
      </c>
      <c r="M30" s="81">
        <v>2</v>
      </c>
      <c r="N30" s="81">
        <v>2</v>
      </c>
      <c r="O30" s="81">
        <v>2</v>
      </c>
      <c r="P30" s="81">
        <v>2</v>
      </c>
      <c r="Q30" s="81">
        <v>2</v>
      </c>
      <c r="R30" s="81">
        <v>2</v>
      </c>
      <c r="S30" s="81">
        <v>2</v>
      </c>
      <c r="T30" s="81">
        <v>2</v>
      </c>
      <c r="U30" s="81">
        <v>2</v>
      </c>
      <c r="V30" s="81">
        <v>2</v>
      </c>
      <c r="W30" s="81">
        <v>2</v>
      </c>
      <c r="X30" s="81">
        <v>2</v>
      </c>
      <c r="Y30" s="81">
        <v>2</v>
      </c>
      <c r="Z30" s="103">
        <v>2</v>
      </c>
      <c r="AA30" s="1550"/>
      <c r="AB30" s="1551"/>
      <c r="AC30" s="84">
        <v>2</v>
      </c>
      <c r="AD30" s="78">
        <v>2</v>
      </c>
      <c r="AE30" s="81">
        <v>2</v>
      </c>
      <c r="AF30" s="81">
        <v>2</v>
      </c>
      <c r="AG30" s="81">
        <v>1</v>
      </c>
      <c r="AH30" s="81">
        <v>1</v>
      </c>
      <c r="AI30" s="81">
        <v>1</v>
      </c>
      <c r="AJ30" s="81">
        <v>1</v>
      </c>
      <c r="AK30" s="81">
        <v>1</v>
      </c>
      <c r="AL30" s="81">
        <v>1</v>
      </c>
      <c r="AM30" s="81">
        <v>1</v>
      </c>
      <c r="AN30" s="81">
        <v>1</v>
      </c>
      <c r="AO30" s="81">
        <v>1</v>
      </c>
      <c r="AP30" s="103">
        <v>1</v>
      </c>
      <c r="AQ30" s="81">
        <v>1</v>
      </c>
      <c r="AR30" s="81">
        <v>1</v>
      </c>
      <c r="AS30" s="81">
        <v>2</v>
      </c>
      <c r="AT30" s="81">
        <v>2</v>
      </c>
      <c r="AU30" s="82">
        <v>2</v>
      </c>
      <c r="AV30" s="102">
        <v>4</v>
      </c>
      <c r="AW30" s="82">
        <v>3</v>
      </c>
      <c r="AX30" s="81">
        <v>3</v>
      </c>
      <c r="AY30" s="1555"/>
      <c r="AZ30" s="1555"/>
      <c r="BA30" s="127"/>
    </row>
    <row r="31" spans="1:54">
      <c r="A31" s="125">
        <v>8</v>
      </c>
      <c r="B31" s="1546" t="s">
        <v>285</v>
      </c>
      <c r="C31" s="1547"/>
      <c r="D31" s="161">
        <f t="shared" si="2"/>
        <v>97</v>
      </c>
      <c r="E31" s="101">
        <f t="shared" si="0"/>
        <v>34</v>
      </c>
      <c r="F31" s="165" t="s">
        <v>276</v>
      </c>
      <c r="G31" s="165">
        <f t="shared" si="1"/>
        <v>63</v>
      </c>
      <c r="H31" s="174" t="s">
        <v>48</v>
      </c>
      <c r="I31" s="131"/>
      <c r="J31" s="102">
        <v>2</v>
      </c>
      <c r="K31" s="81">
        <v>2</v>
      </c>
      <c r="L31" s="81">
        <v>2</v>
      </c>
      <c r="M31" s="81">
        <v>2</v>
      </c>
      <c r="N31" s="81">
        <v>2</v>
      </c>
      <c r="O31" s="81">
        <v>2</v>
      </c>
      <c r="P31" s="81">
        <v>2</v>
      </c>
      <c r="Q31" s="81">
        <v>2</v>
      </c>
      <c r="R31" s="81">
        <v>2</v>
      </c>
      <c r="S31" s="81">
        <v>2</v>
      </c>
      <c r="T31" s="81">
        <v>2</v>
      </c>
      <c r="U31" s="81">
        <v>2</v>
      </c>
      <c r="V31" s="81">
        <v>2</v>
      </c>
      <c r="W31" s="81">
        <v>2</v>
      </c>
      <c r="X31" s="81">
        <v>2</v>
      </c>
      <c r="Y31" s="81">
        <v>2</v>
      </c>
      <c r="Z31" s="103">
        <v>2</v>
      </c>
      <c r="AA31" s="1550"/>
      <c r="AB31" s="1551"/>
      <c r="AC31" s="84">
        <v>3</v>
      </c>
      <c r="AD31" s="78">
        <v>3</v>
      </c>
      <c r="AE31" s="81">
        <v>3</v>
      </c>
      <c r="AF31" s="81">
        <v>3</v>
      </c>
      <c r="AG31" s="81">
        <v>3</v>
      </c>
      <c r="AH31" s="81">
        <v>3</v>
      </c>
      <c r="AI31" s="81">
        <v>3</v>
      </c>
      <c r="AJ31" s="81">
        <v>3</v>
      </c>
      <c r="AK31" s="81">
        <v>3</v>
      </c>
      <c r="AL31" s="81">
        <v>3</v>
      </c>
      <c r="AM31" s="81">
        <v>3</v>
      </c>
      <c r="AN31" s="81">
        <v>3</v>
      </c>
      <c r="AO31" s="81">
        <v>3</v>
      </c>
      <c r="AP31" s="103">
        <v>3</v>
      </c>
      <c r="AQ31" s="81">
        <v>3</v>
      </c>
      <c r="AR31" s="81">
        <v>3</v>
      </c>
      <c r="AS31" s="81">
        <v>3</v>
      </c>
      <c r="AT31" s="81">
        <v>3</v>
      </c>
      <c r="AU31" s="82">
        <v>3</v>
      </c>
      <c r="AV31" s="102">
        <v>2</v>
      </c>
      <c r="AW31" s="82">
        <v>2</v>
      </c>
      <c r="AX31" s="81">
        <v>2</v>
      </c>
      <c r="AY31" s="1555"/>
      <c r="AZ31" s="1555"/>
      <c r="BA31" s="127"/>
    </row>
    <row r="32" spans="1:54">
      <c r="A32" s="104">
        <v>9</v>
      </c>
      <c r="B32" s="1546" t="s">
        <v>286</v>
      </c>
      <c r="C32" s="1547"/>
      <c r="D32" s="161">
        <f t="shared" si="2"/>
        <v>108</v>
      </c>
      <c r="E32" s="101">
        <f t="shared" si="0"/>
        <v>34</v>
      </c>
      <c r="F32" s="165" t="s">
        <v>276</v>
      </c>
      <c r="G32" s="165">
        <f t="shared" si="1"/>
        <v>74</v>
      </c>
      <c r="H32" s="174" t="s">
        <v>48</v>
      </c>
      <c r="I32" s="131"/>
      <c r="J32" s="102">
        <v>2</v>
      </c>
      <c r="K32" s="81">
        <v>2</v>
      </c>
      <c r="L32" s="81">
        <v>2</v>
      </c>
      <c r="M32" s="81">
        <v>2</v>
      </c>
      <c r="N32" s="81">
        <v>2</v>
      </c>
      <c r="O32" s="81">
        <v>2</v>
      </c>
      <c r="P32" s="81">
        <v>2</v>
      </c>
      <c r="Q32" s="81">
        <v>2</v>
      </c>
      <c r="R32" s="81">
        <v>2</v>
      </c>
      <c r="S32" s="81">
        <v>2</v>
      </c>
      <c r="T32" s="81">
        <v>2</v>
      </c>
      <c r="U32" s="81">
        <v>2</v>
      </c>
      <c r="V32" s="81">
        <v>2</v>
      </c>
      <c r="W32" s="81">
        <v>2</v>
      </c>
      <c r="X32" s="81">
        <v>2</v>
      </c>
      <c r="Y32" s="81">
        <v>2</v>
      </c>
      <c r="Z32" s="103">
        <v>2</v>
      </c>
      <c r="AA32" s="1550"/>
      <c r="AB32" s="1551"/>
      <c r="AC32" s="84">
        <v>3</v>
      </c>
      <c r="AD32" s="78">
        <v>3</v>
      </c>
      <c r="AE32" s="81">
        <v>3</v>
      </c>
      <c r="AF32" s="81">
        <v>3</v>
      </c>
      <c r="AG32" s="81">
        <v>3</v>
      </c>
      <c r="AH32" s="81">
        <v>3</v>
      </c>
      <c r="AI32" s="81">
        <v>3</v>
      </c>
      <c r="AJ32" s="81">
        <v>3</v>
      </c>
      <c r="AK32" s="81">
        <v>3</v>
      </c>
      <c r="AL32" s="81">
        <v>3</v>
      </c>
      <c r="AM32" s="81">
        <v>3</v>
      </c>
      <c r="AN32" s="81">
        <v>3</v>
      </c>
      <c r="AO32" s="81">
        <v>3</v>
      </c>
      <c r="AP32" s="103">
        <v>3</v>
      </c>
      <c r="AQ32" s="81">
        <v>4</v>
      </c>
      <c r="AR32" s="81">
        <v>4</v>
      </c>
      <c r="AS32" s="81">
        <v>4</v>
      </c>
      <c r="AT32" s="81">
        <v>4</v>
      </c>
      <c r="AU32" s="82">
        <v>4</v>
      </c>
      <c r="AV32" s="102">
        <v>4</v>
      </c>
      <c r="AW32" s="82">
        <v>4</v>
      </c>
      <c r="AX32" s="81">
        <v>4</v>
      </c>
      <c r="AY32" s="1555"/>
      <c r="AZ32" s="1555"/>
      <c r="BA32" s="127"/>
    </row>
    <row r="33" spans="1:53">
      <c r="A33" s="104">
        <v>10</v>
      </c>
      <c r="B33" s="1546" t="s">
        <v>287</v>
      </c>
      <c r="C33" s="1547"/>
      <c r="D33" s="161">
        <f t="shared" si="2"/>
        <v>72</v>
      </c>
      <c r="E33" s="101">
        <f t="shared" si="0"/>
        <v>34</v>
      </c>
      <c r="F33" s="165" t="s">
        <v>276</v>
      </c>
      <c r="G33" s="165">
        <f t="shared" si="1"/>
        <v>38</v>
      </c>
      <c r="H33" s="174" t="s">
        <v>281</v>
      </c>
      <c r="I33" s="131"/>
      <c r="J33" s="102">
        <v>2</v>
      </c>
      <c r="K33" s="81">
        <v>2</v>
      </c>
      <c r="L33" s="81">
        <v>2</v>
      </c>
      <c r="M33" s="81">
        <v>2</v>
      </c>
      <c r="N33" s="81">
        <v>2</v>
      </c>
      <c r="O33" s="81">
        <v>2</v>
      </c>
      <c r="P33" s="81">
        <v>2</v>
      </c>
      <c r="Q33" s="81">
        <v>2</v>
      </c>
      <c r="R33" s="81">
        <v>2</v>
      </c>
      <c r="S33" s="81">
        <v>2</v>
      </c>
      <c r="T33" s="81">
        <v>2</v>
      </c>
      <c r="U33" s="81">
        <v>2</v>
      </c>
      <c r="V33" s="81">
        <v>2</v>
      </c>
      <c r="W33" s="81">
        <v>2</v>
      </c>
      <c r="X33" s="81">
        <v>2</v>
      </c>
      <c r="Y33" s="81">
        <v>2</v>
      </c>
      <c r="Z33" s="103">
        <v>2</v>
      </c>
      <c r="AA33" s="1550"/>
      <c r="AB33" s="1551"/>
      <c r="AC33" s="84">
        <v>2</v>
      </c>
      <c r="AD33" s="78">
        <v>2</v>
      </c>
      <c r="AE33" s="81">
        <v>2</v>
      </c>
      <c r="AF33" s="81">
        <v>2</v>
      </c>
      <c r="AG33" s="81">
        <v>2</v>
      </c>
      <c r="AH33" s="81">
        <v>2</v>
      </c>
      <c r="AI33" s="81">
        <v>2</v>
      </c>
      <c r="AJ33" s="81">
        <v>2</v>
      </c>
      <c r="AK33" s="81">
        <v>2</v>
      </c>
      <c r="AL33" s="81">
        <v>2</v>
      </c>
      <c r="AM33" s="81">
        <v>2</v>
      </c>
      <c r="AN33" s="81">
        <v>2</v>
      </c>
      <c r="AO33" s="81">
        <v>2</v>
      </c>
      <c r="AP33" s="103">
        <v>2</v>
      </c>
      <c r="AQ33" s="81">
        <v>1</v>
      </c>
      <c r="AR33" s="81">
        <v>1</v>
      </c>
      <c r="AS33" s="81">
        <v>1</v>
      </c>
      <c r="AT33" s="81">
        <v>1</v>
      </c>
      <c r="AU33" s="82">
        <v>1</v>
      </c>
      <c r="AV33" s="102">
        <v>1</v>
      </c>
      <c r="AW33" s="82">
        <v>2</v>
      </c>
      <c r="AX33" s="81">
        <v>2</v>
      </c>
      <c r="AY33" s="1555"/>
      <c r="AZ33" s="1555"/>
      <c r="BA33" s="127"/>
    </row>
    <row r="34" spans="1:53">
      <c r="A34" s="104">
        <v>11</v>
      </c>
      <c r="B34" s="1546" t="s">
        <v>288</v>
      </c>
      <c r="C34" s="1547"/>
      <c r="D34" s="161">
        <f t="shared" si="2"/>
        <v>36</v>
      </c>
      <c r="E34" s="101">
        <f t="shared" si="0"/>
        <v>36</v>
      </c>
      <c r="F34" s="165" t="s">
        <v>281</v>
      </c>
      <c r="G34" s="165">
        <f t="shared" si="1"/>
        <v>0</v>
      </c>
      <c r="H34" s="174" t="s">
        <v>98</v>
      </c>
      <c r="I34" s="131"/>
      <c r="J34" s="102">
        <v>2</v>
      </c>
      <c r="K34" s="81">
        <v>2</v>
      </c>
      <c r="L34" s="81">
        <v>2</v>
      </c>
      <c r="M34" s="81">
        <v>2</v>
      </c>
      <c r="N34" s="81">
        <v>2</v>
      </c>
      <c r="O34" s="81">
        <v>2</v>
      </c>
      <c r="P34" s="81">
        <v>2</v>
      </c>
      <c r="Q34" s="81">
        <v>2</v>
      </c>
      <c r="R34" s="81">
        <v>2</v>
      </c>
      <c r="S34" s="81">
        <v>2</v>
      </c>
      <c r="T34" s="81">
        <v>2</v>
      </c>
      <c r="U34" s="81">
        <v>2</v>
      </c>
      <c r="V34" s="81">
        <v>2</v>
      </c>
      <c r="W34" s="81">
        <v>2</v>
      </c>
      <c r="X34" s="81">
        <v>2</v>
      </c>
      <c r="Y34" s="81">
        <v>2</v>
      </c>
      <c r="Z34" s="103">
        <v>4</v>
      </c>
      <c r="AA34" s="1550"/>
      <c r="AB34" s="1551"/>
      <c r="AC34" s="84"/>
      <c r="AD34" s="78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103"/>
      <c r="AQ34" s="81"/>
      <c r="AR34" s="81"/>
      <c r="AS34" s="81"/>
      <c r="AT34" s="81"/>
      <c r="AU34" s="82"/>
      <c r="AV34" s="102"/>
      <c r="AW34" s="82"/>
      <c r="AX34" s="81"/>
      <c r="AY34" s="1555"/>
      <c r="AZ34" s="1555"/>
      <c r="BA34" s="127"/>
    </row>
    <row r="35" spans="1:53" ht="24.75" customHeight="1">
      <c r="A35" s="104">
        <v>12</v>
      </c>
      <c r="B35" s="1546" t="s">
        <v>289</v>
      </c>
      <c r="C35" s="1547"/>
      <c r="D35" s="161">
        <f t="shared" si="2"/>
        <v>39</v>
      </c>
      <c r="E35" s="101">
        <f t="shared" si="0"/>
        <v>0</v>
      </c>
      <c r="F35" s="165" t="s">
        <v>98</v>
      </c>
      <c r="G35" s="165">
        <f t="shared" si="1"/>
        <v>39</v>
      </c>
      <c r="H35" s="174" t="s">
        <v>113</v>
      </c>
      <c r="I35" s="131"/>
      <c r="J35" s="102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103"/>
      <c r="AA35" s="1550"/>
      <c r="AB35" s="1551"/>
      <c r="AC35" s="84">
        <v>2</v>
      </c>
      <c r="AD35" s="78">
        <v>2</v>
      </c>
      <c r="AE35" s="81">
        <v>2</v>
      </c>
      <c r="AF35" s="81">
        <v>2</v>
      </c>
      <c r="AG35" s="81">
        <v>2</v>
      </c>
      <c r="AH35" s="81">
        <v>2</v>
      </c>
      <c r="AI35" s="81">
        <v>2</v>
      </c>
      <c r="AJ35" s="81">
        <v>2</v>
      </c>
      <c r="AK35" s="81">
        <v>2</v>
      </c>
      <c r="AL35" s="81">
        <v>2</v>
      </c>
      <c r="AM35" s="81">
        <v>2</v>
      </c>
      <c r="AN35" s="81">
        <v>2</v>
      </c>
      <c r="AO35" s="81">
        <v>2</v>
      </c>
      <c r="AP35" s="103">
        <v>2</v>
      </c>
      <c r="AQ35" s="81">
        <v>2</v>
      </c>
      <c r="AR35" s="81">
        <v>2</v>
      </c>
      <c r="AS35" s="81">
        <v>2</v>
      </c>
      <c r="AT35" s="81">
        <v>2</v>
      </c>
      <c r="AU35" s="82">
        <v>2</v>
      </c>
      <c r="AV35" s="102">
        <v>1</v>
      </c>
      <c r="AW35" s="82"/>
      <c r="AX35" s="81"/>
      <c r="AY35" s="1555"/>
      <c r="AZ35" s="1555"/>
      <c r="BA35" s="127"/>
    </row>
    <row r="36" spans="1:53">
      <c r="A36" s="1508" t="s">
        <v>290</v>
      </c>
      <c r="B36" s="1509"/>
      <c r="C36" s="1509"/>
      <c r="D36" s="134">
        <f>SUM(D37:D39)</f>
        <v>280</v>
      </c>
      <c r="E36" s="134">
        <f>SUM(E37:E39)</f>
        <v>134</v>
      </c>
      <c r="F36" s="134"/>
      <c r="G36" s="134">
        <f>SUM(G37:G39)</f>
        <v>146</v>
      </c>
      <c r="H36" s="105"/>
      <c r="I36" s="106"/>
      <c r="J36" s="107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9"/>
      <c r="AA36" s="1550"/>
      <c r="AB36" s="1551"/>
      <c r="AC36" s="110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28"/>
      <c r="AR36" s="128"/>
      <c r="AS36" s="128"/>
      <c r="AT36" s="128"/>
      <c r="AU36" s="128"/>
      <c r="AV36" s="108"/>
      <c r="AW36" s="108"/>
      <c r="AX36" s="108"/>
      <c r="AY36" s="1555"/>
      <c r="AZ36" s="1555"/>
      <c r="BA36" s="127"/>
    </row>
    <row r="37" spans="1:53">
      <c r="A37" s="125">
        <v>13</v>
      </c>
      <c r="B37" s="1576" t="s">
        <v>291</v>
      </c>
      <c r="C37" s="1577"/>
      <c r="D37" s="100">
        <f>E37+G37</f>
        <v>100</v>
      </c>
      <c r="E37" s="101">
        <f>SUM(J37:Z37)</f>
        <v>34</v>
      </c>
      <c r="F37" s="165" t="s">
        <v>276</v>
      </c>
      <c r="G37" s="165">
        <f>SUM(AC37:AX37)</f>
        <v>66</v>
      </c>
      <c r="H37" s="174" t="s">
        <v>104</v>
      </c>
      <c r="I37" s="89"/>
      <c r="J37" s="102">
        <v>2</v>
      </c>
      <c r="K37" s="81">
        <v>2</v>
      </c>
      <c r="L37" s="81">
        <v>2</v>
      </c>
      <c r="M37" s="81">
        <v>2</v>
      </c>
      <c r="N37" s="81">
        <v>2</v>
      </c>
      <c r="O37" s="81">
        <v>2</v>
      </c>
      <c r="P37" s="81">
        <v>2</v>
      </c>
      <c r="Q37" s="81">
        <v>2</v>
      </c>
      <c r="R37" s="81">
        <v>2</v>
      </c>
      <c r="S37" s="81">
        <v>2</v>
      </c>
      <c r="T37" s="81">
        <v>2</v>
      </c>
      <c r="U37" s="81">
        <v>2</v>
      </c>
      <c r="V37" s="81">
        <v>2</v>
      </c>
      <c r="W37" s="81">
        <v>2</v>
      </c>
      <c r="X37" s="81">
        <v>2</v>
      </c>
      <c r="Y37" s="81">
        <v>2</v>
      </c>
      <c r="Z37" s="103">
        <v>2</v>
      </c>
      <c r="AA37" s="1550"/>
      <c r="AB37" s="1551"/>
      <c r="AC37" s="84">
        <v>3</v>
      </c>
      <c r="AD37" s="78">
        <v>3</v>
      </c>
      <c r="AE37" s="81">
        <v>3</v>
      </c>
      <c r="AF37" s="81">
        <v>3</v>
      </c>
      <c r="AG37" s="81">
        <v>3</v>
      </c>
      <c r="AH37" s="81">
        <v>3</v>
      </c>
      <c r="AI37" s="81">
        <v>3</v>
      </c>
      <c r="AJ37" s="81">
        <v>3</v>
      </c>
      <c r="AK37" s="81">
        <v>3</v>
      </c>
      <c r="AL37" s="81">
        <v>3</v>
      </c>
      <c r="AM37" s="81">
        <v>3</v>
      </c>
      <c r="AN37" s="81">
        <v>3</v>
      </c>
      <c r="AO37" s="81">
        <v>3</v>
      </c>
      <c r="AP37" s="103">
        <v>3</v>
      </c>
      <c r="AQ37" s="81">
        <v>3</v>
      </c>
      <c r="AR37" s="81">
        <v>3</v>
      </c>
      <c r="AS37" s="81">
        <v>3</v>
      </c>
      <c r="AT37" s="81">
        <v>3</v>
      </c>
      <c r="AU37" s="82">
        <v>3</v>
      </c>
      <c r="AV37" s="102">
        <v>3</v>
      </c>
      <c r="AW37" s="82">
        <v>3</v>
      </c>
      <c r="AX37" s="81">
        <v>3</v>
      </c>
      <c r="AY37" s="1555"/>
      <c r="AZ37" s="1555"/>
      <c r="BA37" s="127"/>
    </row>
    <row r="38" spans="1:53">
      <c r="A38" s="104">
        <v>14</v>
      </c>
      <c r="B38" s="1546" t="s">
        <v>292</v>
      </c>
      <c r="C38" s="1547"/>
      <c r="D38" s="161">
        <f t="shared" ref="D38:D39" si="3">E38+G38</f>
        <v>108</v>
      </c>
      <c r="E38" s="101">
        <f>SUM(J38:Z38)</f>
        <v>68</v>
      </c>
      <c r="F38" s="165" t="s">
        <v>276</v>
      </c>
      <c r="G38" s="165">
        <f>SUM(AC38:AX38)</f>
        <v>40</v>
      </c>
      <c r="H38" s="174" t="s">
        <v>104</v>
      </c>
      <c r="I38" s="131"/>
      <c r="J38" s="102">
        <v>4</v>
      </c>
      <c r="K38" s="81">
        <v>4</v>
      </c>
      <c r="L38" s="81">
        <v>4</v>
      </c>
      <c r="M38" s="81">
        <v>4</v>
      </c>
      <c r="N38" s="81">
        <v>4</v>
      </c>
      <c r="O38" s="81">
        <v>4</v>
      </c>
      <c r="P38" s="81">
        <v>4</v>
      </c>
      <c r="Q38" s="81">
        <v>4</v>
      </c>
      <c r="R38" s="81">
        <v>4</v>
      </c>
      <c r="S38" s="81">
        <v>4</v>
      </c>
      <c r="T38" s="81">
        <v>4</v>
      </c>
      <c r="U38" s="81">
        <v>4</v>
      </c>
      <c r="V38" s="81">
        <v>4</v>
      </c>
      <c r="W38" s="81">
        <v>4</v>
      </c>
      <c r="X38" s="81">
        <v>4</v>
      </c>
      <c r="Y38" s="81">
        <v>4</v>
      </c>
      <c r="Z38" s="103">
        <v>4</v>
      </c>
      <c r="AA38" s="1550"/>
      <c r="AB38" s="1551"/>
      <c r="AC38" s="84">
        <v>1</v>
      </c>
      <c r="AD38" s="78">
        <v>1</v>
      </c>
      <c r="AE38" s="81">
        <v>1</v>
      </c>
      <c r="AF38" s="81">
        <v>1</v>
      </c>
      <c r="AG38" s="81">
        <v>2</v>
      </c>
      <c r="AH38" s="81">
        <v>2</v>
      </c>
      <c r="AI38" s="81">
        <v>2</v>
      </c>
      <c r="AJ38" s="81">
        <v>2</v>
      </c>
      <c r="AK38" s="81">
        <v>2</v>
      </c>
      <c r="AL38" s="81">
        <v>2</v>
      </c>
      <c r="AM38" s="81">
        <v>2</v>
      </c>
      <c r="AN38" s="81">
        <v>2</v>
      </c>
      <c r="AO38" s="81">
        <v>2</v>
      </c>
      <c r="AP38" s="103">
        <v>2</v>
      </c>
      <c r="AQ38" s="81">
        <v>2</v>
      </c>
      <c r="AR38" s="81">
        <v>2</v>
      </c>
      <c r="AS38" s="81">
        <v>2</v>
      </c>
      <c r="AT38" s="81">
        <v>2</v>
      </c>
      <c r="AU38" s="82">
        <v>2</v>
      </c>
      <c r="AV38" s="102">
        <v>2</v>
      </c>
      <c r="AW38" s="82">
        <v>2</v>
      </c>
      <c r="AX38" s="81">
        <v>2</v>
      </c>
      <c r="AY38" s="1555"/>
      <c r="AZ38" s="1555"/>
      <c r="BA38" s="127"/>
    </row>
    <row r="39" spans="1:53" ht="15.75" thickBot="1">
      <c r="A39" s="104">
        <v>15</v>
      </c>
      <c r="B39" s="1546" t="s">
        <v>293</v>
      </c>
      <c r="C39" s="1547"/>
      <c r="D39" s="161">
        <f t="shared" si="3"/>
        <v>72</v>
      </c>
      <c r="E39" s="101">
        <f>SUM(J39:Z39)</f>
        <v>32</v>
      </c>
      <c r="F39" s="165" t="s">
        <v>281</v>
      </c>
      <c r="G39" s="165">
        <f>SUM(AC39:AX39)</f>
        <v>40</v>
      </c>
      <c r="H39" s="174" t="s">
        <v>48</v>
      </c>
      <c r="I39" s="132"/>
      <c r="J39" s="111">
        <v>2</v>
      </c>
      <c r="K39" s="73">
        <v>2</v>
      </c>
      <c r="L39" s="73">
        <v>2</v>
      </c>
      <c r="M39" s="73">
        <v>2</v>
      </c>
      <c r="N39" s="73">
        <v>2</v>
      </c>
      <c r="O39" s="73">
        <v>2</v>
      </c>
      <c r="P39" s="73">
        <v>2</v>
      </c>
      <c r="Q39" s="73">
        <v>2</v>
      </c>
      <c r="R39" s="73">
        <v>2</v>
      </c>
      <c r="S39" s="73">
        <v>2</v>
      </c>
      <c r="T39" s="73">
        <v>2</v>
      </c>
      <c r="U39" s="73">
        <v>2</v>
      </c>
      <c r="V39" s="73">
        <v>2</v>
      </c>
      <c r="W39" s="73">
        <v>2</v>
      </c>
      <c r="X39" s="73">
        <v>2</v>
      </c>
      <c r="Y39" s="73">
        <v>2</v>
      </c>
      <c r="Z39" s="112"/>
      <c r="AA39" s="1550"/>
      <c r="AB39" s="1551"/>
      <c r="AC39" s="83">
        <v>2</v>
      </c>
      <c r="AD39" s="72">
        <v>2</v>
      </c>
      <c r="AE39" s="73">
        <v>2</v>
      </c>
      <c r="AF39" s="73">
        <v>2</v>
      </c>
      <c r="AG39" s="73">
        <v>2</v>
      </c>
      <c r="AH39" s="73">
        <v>2</v>
      </c>
      <c r="AI39" s="73">
        <v>2</v>
      </c>
      <c r="AJ39" s="73">
        <v>2</v>
      </c>
      <c r="AK39" s="73">
        <v>2</v>
      </c>
      <c r="AL39" s="73">
        <v>2</v>
      </c>
      <c r="AM39" s="73">
        <v>2</v>
      </c>
      <c r="AN39" s="73">
        <v>2</v>
      </c>
      <c r="AO39" s="73">
        <v>2</v>
      </c>
      <c r="AP39" s="112">
        <v>2</v>
      </c>
      <c r="AQ39" s="73">
        <v>2</v>
      </c>
      <c r="AR39" s="73">
        <v>2</v>
      </c>
      <c r="AS39" s="73">
        <v>1</v>
      </c>
      <c r="AT39" s="73">
        <v>1</v>
      </c>
      <c r="AU39" s="74">
        <v>1</v>
      </c>
      <c r="AV39" s="111">
        <v>1</v>
      </c>
      <c r="AW39" s="74">
        <v>2</v>
      </c>
      <c r="AX39" s="73">
        <v>2</v>
      </c>
      <c r="AY39" s="1555"/>
      <c r="AZ39" s="1555"/>
      <c r="BA39" s="127"/>
    </row>
    <row r="40" spans="1:53" ht="15.75" thickBot="1">
      <c r="A40" s="1506" t="s">
        <v>295</v>
      </c>
      <c r="B40" s="1507"/>
      <c r="C40" s="1507"/>
      <c r="D40" s="113">
        <f>D36+D23</f>
        <v>1404</v>
      </c>
      <c r="E40" s="114">
        <f>SUM(J40:Z40)</f>
        <v>612</v>
      </c>
      <c r="F40" s="114"/>
      <c r="G40" s="114">
        <f>SUM(AC40:AX40)</f>
        <v>792</v>
      </c>
      <c r="H40" s="115"/>
      <c r="I40" s="90"/>
      <c r="J40" s="116">
        <f>SUM(J24:J35,J37:J39)</f>
        <v>36</v>
      </c>
      <c r="K40" s="116">
        <f t="shared" ref="K40:Z40" si="4">SUM(K24:K35,K37:K39)</f>
        <v>36</v>
      </c>
      <c r="L40" s="116">
        <f t="shared" si="4"/>
        <v>36</v>
      </c>
      <c r="M40" s="116">
        <f t="shared" si="4"/>
        <v>36</v>
      </c>
      <c r="N40" s="116">
        <f t="shared" si="4"/>
        <v>36</v>
      </c>
      <c r="O40" s="116">
        <f t="shared" si="4"/>
        <v>36</v>
      </c>
      <c r="P40" s="116">
        <f t="shared" si="4"/>
        <v>36</v>
      </c>
      <c r="Q40" s="116">
        <f t="shared" si="4"/>
        <v>36</v>
      </c>
      <c r="R40" s="116">
        <f t="shared" si="4"/>
        <v>36</v>
      </c>
      <c r="S40" s="116">
        <f t="shared" si="4"/>
        <v>36</v>
      </c>
      <c r="T40" s="116">
        <f t="shared" si="4"/>
        <v>36</v>
      </c>
      <c r="U40" s="116">
        <f t="shared" si="4"/>
        <v>36</v>
      </c>
      <c r="V40" s="116">
        <f t="shared" si="4"/>
        <v>36</v>
      </c>
      <c r="W40" s="116">
        <f t="shared" si="4"/>
        <v>36</v>
      </c>
      <c r="X40" s="116">
        <f t="shared" si="4"/>
        <v>36</v>
      </c>
      <c r="Y40" s="116">
        <f t="shared" si="4"/>
        <v>36</v>
      </c>
      <c r="Z40" s="116">
        <f t="shared" si="4"/>
        <v>36</v>
      </c>
      <c r="AA40" s="1552"/>
      <c r="AB40" s="1553"/>
      <c r="AC40" s="116">
        <f>SUM(AC24:AC35,AC37:AC39)</f>
        <v>36</v>
      </c>
      <c r="AD40" s="116">
        <f t="shared" ref="AD40:AX40" si="5">SUM(AD24:AD35,AD37:AD39)</f>
        <v>36</v>
      </c>
      <c r="AE40" s="116">
        <f t="shared" si="5"/>
        <v>36</v>
      </c>
      <c r="AF40" s="116">
        <f t="shared" si="5"/>
        <v>36</v>
      </c>
      <c r="AG40" s="116">
        <f t="shared" si="5"/>
        <v>36</v>
      </c>
      <c r="AH40" s="116">
        <f t="shared" si="5"/>
        <v>36</v>
      </c>
      <c r="AI40" s="116">
        <f t="shared" si="5"/>
        <v>36</v>
      </c>
      <c r="AJ40" s="116">
        <f t="shared" si="5"/>
        <v>36</v>
      </c>
      <c r="AK40" s="116">
        <f t="shared" si="5"/>
        <v>36</v>
      </c>
      <c r="AL40" s="116">
        <f t="shared" si="5"/>
        <v>36</v>
      </c>
      <c r="AM40" s="116">
        <f t="shared" si="5"/>
        <v>36</v>
      </c>
      <c r="AN40" s="116">
        <f t="shared" si="5"/>
        <v>36</v>
      </c>
      <c r="AO40" s="116">
        <f t="shared" si="5"/>
        <v>36</v>
      </c>
      <c r="AP40" s="116">
        <f t="shared" si="5"/>
        <v>36</v>
      </c>
      <c r="AQ40" s="116">
        <f t="shared" si="5"/>
        <v>36</v>
      </c>
      <c r="AR40" s="116">
        <f t="shared" si="5"/>
        <v>36</v>
      </c>
      <c r="AS40" s="116">
        <f t="shared" si="5"/>
        <v>36</v>
      </c>
      <c r="AT40" s="116">
        <f t="shared" si="5"/>
        <v>36</v>
      </c>
      <c r="AU40" s="116">
        <f t="shared" si="5"/>
        <v>36</v>
      </c>
      <c r="AV40" s="116">
        <f t="shared" si="5"/>
        <v>36</v>
      </c>
      <c r="AW40" s="116">
        <f t="shared" si="5"/>
        <v>36</v>
      </c>
      <c r="AX40" s="116">
        <f t="shared" si="5"/>
        <v>36</v>
      </c>
      <c r="AY40" s="1556"/>
      <c r="AZ40" s="1556"/>
      <c r="BA40" s="129"/>
    </row>
    <row r="41" spans="1:53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6"/>
      <c r="AU41" s="75"/>
      <c r="AV41" s="75"/>
      <c r="AW41" s="75"/>
      <c r="AX41" s="75"/>
      <c r="AY41" s="75"/>
      <c r="AZ41" s="75"/>
      <c r="BA41" s="75"/>
    </row>
    <row r="42" spans="1:53" ht="15.75">
      <c r="A42" s="75"/>
      <c r="B42" s="75"/>
      <c r="C42" s="75"/>
      <c r="D42" s="75"/>
      <c r="E42" s="75"/>
      <c r="F42" s="75"/>
      <c r="G42" s="75"/>
      <c r="H42" s="75"/>
      <c r="I42" s="75"/>
      <c r="J42" s="1560"/>
      <c r="K42" s="1560"/>
      <c r="L42" s="1560"/>
      <c r="M42" s="1560"/>
      <c r="N42" s="1560"/>
      <c r="O42" s="1560"/>
      <c r="P42" s="1560"/>
      <c r="Q42" s="1560"/>
      <c r="R42" s="1560"/>
      <c r="S42" s="1560"/>
      <c r="T42" s="1560"/>
      <c r="U42" s="1560"/>
      <c r="V42" s="1560"/>
      <c r="W42" s="1560"/>
      <c r="X42" s="1560"/>
      <c r="Y42" s="1560"/>
      <c r="Z42" s="1560"/>
      <c r="AA42" s="1560"/>
      <c r="AB42" s="1560"/>
      <c r="AC42" s="1560"/>
      <c r="AD42" s="1560"/>
      <c r="AE42" s="1560"/>
      <c r="AF42" s="1560"/>
      <c r="AG42" s="1560"/>
      <c r="AH42" s="1560"/>
      <c r="AI42" s="1560"/>
      <c r="AJ42" s="1560"/>
      <c r="AK42" s="1560"/>
      <c r="AL42" s="1560"/>
      <c r="AM42" s="1560"/>
      <c r="AN42" s="1560"/>
      <c r="AO42" s="1560"/>
      <c r="AP42" s="1560"/>
      <c r="AQ42" s="1560"/>
      <c r="AR42" s="1560"/>
      <c r="AS42" s="1560"/>
      <c r="AT42" s="1560"/>
      <c r="AU42" s="1560"/>
      <c r="AV42" s="1560"/>
      <c r="AW42" s="1560"/>
      <c r="AX42" s="1560"/>
      <c r="AY42" s="1560"/>
      <c r="AZ42" s="1560"/>
      <c r="BA42" s="1560"/>
    </row>
    <row r="43" spans="1:53">
      <c r="A43" s="75"/>
      <c r="B43" s="75"/>
      <c r="C43" s="75"/>
      <c r="D43" s="75"/>
      <c r="E43" s="75"/>
      <c r="F43" s="75"/>
      <c r="G43" s="75"/>
      <c r="H43" s="75"/>
      <c r="I43" s="75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</row>
  </sheetData>
  <mergeCells count="54">
    <mergeCell ref="J42:BA42"/>
    <mergeCell ref="A23:C23"/>
    <mergeCell ref="I10:I13"/>
    <mergeCell ref="A10:A22"/>
    <mergeCell ref="D10:D22"/>
    <mergeCell ref="H13:H22"/>
    <mergeCell ref="B30:C30"/>
    <mergeCell ref="B37:C37"/>
    <mergeCell ref="B29:C29"/>
    <mergeCell ref="B24:C24"/>
    <mergeCell ref="B25:C25"/>
    <mergeCell ref="B33:C33"/>
    <mergeCell ref="B34:C34"/>
    <mergeCell ref="B35:C35"/>
    <mergeCell ref="B31:C31"/>
    <mergeCell ref="B38:C38"/>
    <mergeCell ref="AA24:AB40"/>
    <mergeCell ref="AY24:AZ40"/>
    <mergeCell ref="AN13:AR13"/>
    <mergeCell ref="AS13:AV13"/>
    <mergeCell ref="E13:E22"/>
    <mergeCell ref="F13:F22"/>
    <mergeCell ref="G13:G22"/>
    <mergeCell ref="W13:Z13"/>
    <mergeCell ref="S13:V13"/>
    <mergeCell ref="J13:M13"/>
    <mergeCell ref="B39:C39"/>
    <mergeCell ref="B26:C26"/>
    <mergeCell ref="B28:C28"/>
    <mergeCell ref="B32:C32"/>
    <mergeCell ref="B27:C27"/>
    <mergeCell ref="A40:C40"/>
    <mergeCell ref="A36:C36"/>
    <mergeCell ref="J12:BA12"/>
    <mergeCell ref="J11:BA11"/>
    <mergeCell ref="E10:H12"/>
    <mergeCell ref="B10:C22"/>
    <mergeCell ref="N13:R13"/>
    <mergeCell ref="J10:BA10"/>
    <mergeCell ref="AW13:BA13"/>
    <mergeCell ref="J21:Z21"/>
    <mergeCell ref="AA21:AB21"/>
    <mergeCell ref="AC21:AX21"/>
    <mergeCell ref="AY21:AZ21"/>
    <mergeCell ref="AA13:AE13"/>
    <mergeCell ref="AF13:AI13"/>
    <mergeCell ref="AJ13:AM13"/>
    <mergeCell ref="A3:E3"/>
    <mergeCell ref="G8:AY8"/>
    <mergeCell ref="G7:AY7"/>
    <mergeCell ref="A6:E6"/>
    <mergeCell ref="A5:E5"/>
    <mergeCell ref="A4:E4"/>
    <mergeCell ref="A7:E7"/>
  </mergeCells>
  <pageMargins left="0.23622047244094491" right="0.23622047244094491" top="0.98425196850393704" bottom="0" header="0.31496062992125984" footer="0.31496062992125984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2:BC46"/>
  <sheetViews>
    <sheetView topLeftCell="A19" zoomScale="90" zoomScaleNormal="90" workbookViewId="0">
      <selection activeCell="A38" sqref="A38:XFD38"/>
    </sheetView>
  </sheetViews>
  <sheetFormatPr defaultRowHeight="12.75"/>
  <cols>
    <col min="1" max="1" width="3.140625" style="410" customWidth="1"/>
    <col min="2" max="2" width="3.5703125" style="410" customWidth="1"/>
    <col min="3" max="3" width="17.5703125" style="410" customWidth="1"/>
    <col min="4" max="4" width="26.28515625" style="410" customWidth="1"/>
    <col min="5" max="5" width="4.5703125" style="410" customWidth="1"/>
    <col min="6" max="6" width="5.140625" style="410" customWidth="1"/>
    <col min="7" max="7" width="4" style="410" customWidth="1"/>
    <col min="8" max="8" width="4.7109375" style="410" customWidth="1"/>
    <col min="9" max="9" width="4.140625" style="410" customWidth="1"/>
    <col min="10" max="11" width="3.5703125" style="410" customWidth="1"/>
    <col min="12" max="27" width="2.85546875" style="410" customWidth="1"/>
    <col min="28" max="28" width="3.28515625" style="410" customWidth="1"/>
    <col min="29" max="29" width="3.5703125" style="410" customWidth="1"/>
    <col min="30" max="54" width="2.85546875" style="410" customWidth="1"/>
    <col min="55" max="256" width="9.140625" style="410"/>
    <col min="257" max="257" width="3.140625" style="410" customWidth="1"/>
    <col min="258" max="258" width="3.5703125" style="410" customWidth="1"/>
    <col min="259" max="259" width="17.5703125" style="410" customWidth="1"/>
    <col min="260" max="260" width="26.28515625" style="410" customWidth="1"/>
    <col min="261" max="261" width="4.5703125" style="410" customWidth="1"/>
    <col min="262" max="262" width="5.140625" style="410" customWidth="1"/>
    <col min="263" max="263" width="4" style="410" customWidth="1"/>
    <col min="264" max="264" width="4.7109375" style="410" customWidth="1"/>
    <col min="265" max="265" width="4.140625" style="410" customWidth="1"/>
    <col min="266" max="267" width="3.5703125" style="410" customWidth="1"/>
    <col min="268" max="283" width="2.85546875" style="410" customWidth="1"/>
    <col min="284" max="284" width="3.28515625" style="410" customWidth="1"/>
    <col min="285" max="285" width="3.5703125" style="410" customWidth="1"/>
    <col min="286" max="310" width="2.85546875" style="410" customWidth="1"/>
    <col min="311" max="512" width="9.140625" style="410"/>
    <col min="513" max="513" width="3.140625" style="410" customWidth="1"/>
    <col min="514" max="514" width="3.5703125" style="410" customWidth="1"/>
    <col min="515" max="515" width="17.5703125" style="410" customWidth="1"/>
    <col min="516" max="516" width="26.28515625" style="410" customWidth="1"/>
    <col min="517" max="517" width="4.5703125" style="410" customWidth="1"/>
    <col min="518" max="518" width="5.140625" style="410" customWidth="1"/>
    <col min="519" max="519" width="4" style="410" customWidth="1"/>
    <col min="520" max="520" width="4.7109375" style="410" customWidth="1"/>
    <col min="521" max="521" width="4.140625" style="410" customWidth="1"/>
    <col min="522" max="523" width="3.5703125" style="410" customWidth="1"/>
    <col min="524" max="539" width="2.85546875" style="410" customWidth="1"/>
    <col min="540" max="540" width="3.28515625" style="410" customWidth="1"/>
    <col min="541" max="541" width="3.5703125" style="410" customWidth="1"/>
    <col min="542" max="566" width="2.85546875" style="410" customWidth="1"/>
    <col min="567" max="768" width="9.140625" style="410"/>
    <col min="769" max="769" width="3.140625" style="410" customWidth="1"/>
    <col min="770" max="770" width="3.5703125" style="410" customWidth="1"/>
    <col min="771" max="771" width="17.5703125" style="410" customWidth="1"/>
    <col min="772" max="772" width="26.28515625" style="410" customWidth="1"/>
    <col min="773" max="773" width="4.5703125" style="410" customWidth="1"/>
    <col min="774" max="774" width="5.140625" style="410" customWidth="1"/>
    <col min="775" max="775" width="4" style="410" customWidth="1"/>
    <col min="776" max="776" width="4.7109375" style="410" customWidth="1"/>
    <col min="777" max="777" width="4.140625" style="410" customWidth="1"/>
    <col min="778" max="779" width="3.5703125" style="410" customWidth="1"/>
    <col min="780" max="795" width="2.85546875" style="410" customWidth="1"/>
    <col min="796" max="796" width="3.28515625" style="410" customWidth="1"/>
    <col min="797" max="797" width="3.5703125" style="410" customWidth="1"/>
    <col min="798" max="822" width="2.85546875" style="410" customWidth="1"/>
    <col min="823" max="1024" width="9.140625" style="410"/>
    <col min="1025" max="1025" width="3.140625" style="410" customWidth="1"/>
    <col min="1026" max="1026" width="3.5703125" style="410" customWidth="1"/>
    <col min="1027" max="1027" width="17.5703125" style="410" customWidth="1"/>
    <col min="1028" max="1028" width="26.28515625" style="410" customWidth="1"/>
    <col min="1029" max="1029" width="4.5703125" style="410" customWidth="1"/>
    <col min="1030" max="1030" width="5.140625" style="410" customWidth="1"/>
    <col min="1031" max="1031" width="4" style="410" customWidth="1"/>
    <col min="1032" max="1032" width="4.7109375" style="410" customWidth="1"/>
    <col min="1033" max="1033" width="4.140625" style="410" customWidth="1"/>
    <col min="1034" max="1035" width="3.5703125" style="410" customWidth="1"/>
    <col min="1036" max="1051" width="2.85546875" style="410" customWidth="1"/>
    <col min="1052" max="1052" width="3.28515625" style="410" customWidth="1"/>
    <col min="1053" max="1053" width="3.5703125" style="410" customWidth="1"/>
    <col min="1054" max="1078" width="2.85546875" style="410" customWidth="1"/>
    <col min="1079" max="1280" width="9.140625" style="410"/>
    <col min="1281" max="1281" width="3.140625" style="410" customWidth="1"/>
    <col min="1282" max="1282" width="3.5703125" style="410" customWidth="1"/>
    <col min="1283" max="1283" width="17.5703125" style="410" customWidth="1"/>
    <col min="1284" max="1284" width="26.28515625" style="410" customWidth="1"/>
    <col min="1285" max="1285" width="4.5703125" style="410" customWidth="1"/>
    <col min="1286" max="1286" width="5.140625" style="410" customWidth="1"/>
    <col min="1287" max="1287" width="4" style="410" customWidth="1"/>
    <col min="1288" max="1288" width="4.7109375" style="410" customWidth="1"/>
    <col min="1289" max="1289" width="4.140625" style="410" customWidth="1"/>
    <col min="1290" max="1291" width="3.5703125" style="410" customWidth="1"/>
    <col min="1292" max="1307" width="2.85546875" style="410" customWidth="1"/>
    <col min="1308" max="1308" width="3.28515625" style="410" customWidth="1"/>
    <col min="1309" max="1309" width="3.5703125" style="410" customWidth="1"/>
    <col min="1310" max="1334" width="2.85546875" style="410" customWidth="1"/>
    <col min="1335" max="1536" width="9.140625" style="410"/>
    <col min="1537" max="1537" width="3.140625" style="410" customWidth="1"/>
    <col min="1538" max="1538" width="3.5703125" style="410" customWidth="1"/>
    <col min="1539" max="1539" width="17.5703125" style="410" customWidth="1"/>
    <col min="1540" max="1540" width="26.28515625" style="410" customWidth="1"/>
    <col min="1541" max="1541" width="4.5703125" style="410" customWidth="1"/>
    <col min="1542" max="1542" width="5.140625" style="410" customWidth="1"/>
    <col min="1543" max="1543" width="4" style="410" customWidth="1"/>
    <col min="1544" max="1544" width="4.7109375" style="410" customWidth="1"/>
    <col min="1545" max="1545" width="4.140625" style="410" customWidth="1"/>
    <col min="1546" max="1547" width="3.5703125" style="410" customWidth="1"/>
    <col min="1548" max="1563" width="2.85546875" style="410" customWidth="1"/>
    <col min="1564" max="1564" width="3.28515625" style="410" customWidth="1"/>
    <col min="1565" max="1565" width="3.5703125" style="410" customWidth="1"/>
    <col min="1566" max="1590" width="2.85546875" style="410" customWidth="1"/>
    <col min="1591" max="1792" width="9.140625" style="410"/>
    <col min="1793" max="1793" width="3.140625" style="410" customWidth="1"/>
    <col min="1794" max="1794" width="3.5703125" style="410" customWidth="1"/>
    <col min="1795" max="1795" width="17.5703125" style="410" customWidth="1"/>
    <col min="1796" max="1796" width="26.28515625" style="410" customWidth="1"/>
    <col min="1797" max="1797" width="4.5703125" style="410" customWidth="1"/>
    <col min="1798" max="1798" width="5.140625" style="410" customWidth="1"/>
    <col min="1799" max="1799" width="4" style="410" customWidth="1"/>
    <col min="1800" max="1800" width="4.7109375" style="410" customWidth="1"/>
    <col min="1801" max="1801" width="4.140625" style="410" customWidth="1"/>
    <col min="1802" max="1803" width="3.5703125" style="410" customWidth="1"/>
    <col min="1804" max="1819" width="2.85546875" style="410" customWidth="1"/>
    <col min="1820" max="1820" width="3.28515625" style="410" customWidth="1"/>
    <col min="1821" max="1821" width="3.5703125" style="410" customWidth="1"/>
    <col min="1822" max="1846" width="2.85546875" style="410" customWidth="1"/>
    <col min="1847" max="2048" width="9.140625" style="410"/>
    <col min="2049" max="2049" width="3.140625" style="410" customWidth="1"/>
    <col min="2050" max="2050" width="3.5703125" style="410" customWidth="1"/>
    <col min="2051" max="2051" width="17.5703125" style="410" customWidth="1"/>
    <col min="2052" max="2052" width="26.28515625" style="410" customWidth="1"/>
    <col min="2053" max="2053" width="4.5703125" style="410" customWidth="1"/>
    <col min="2054" max="2054" width="5.140625" style="410" customWidth="1"/>
    <col min="2055" max="2055" width="4" style="410" customWidth="1"/>
    <col min="2056" max="2056" width="4.7109375" style="410" customWidth="1"/>
    <col min="2057" max="2057" width="4.140625" style="410" customWidth="1"/>
    <col min="2058" max="2059" width="3.5703125" style="410" customWidth="1"/>
    <col min="2060" max="2075" width="2.85546875" style="410" customWidth="1"/>
    <col min="2076" max="2076" width="3.28515625" style="410" customWidth="1"/>
    <col min="2077" max="2077" width="3.5703125" style="410" customWidth="1"/>
    <col min="2078" max="2102" width="2.85546875" style="410" customWidth="1"/>
    <col min="2103" max="2304" width="9.140625" style="410"/>
    <col min="2305" max="2305" width="3.140625" style="410" customWidth="1"/>
    <col min="2306" max="2306" width="3.5703125" style="410" customWidth="1"/>
    <col min="2307" max="2307" width="17.5703125" style="410" customWidth="1"/>
    <col min="2308" max="2308" width="26.28515625" style="410" customWidth="1"/>
    <col min="2309" max="2309" width="4.5703125" style="410" customWidth="1"/>
    <col min="2310" max="2310" width="5.140625" style="410" customWidth="1"/>
    <col min="2311" max="2311" width="4" style="410" customWidth="1"/>
    <col min="2312" max="2312" width="4.7109375" style="410" customWidth="1"/>
    <col min="2313" max="2313" width="4.140625" style="410" customWidth="1"/>
    <col min="2314" max="2315" width="3.5703125" style="410" customWidth="1"/>
    <col min="2316" max="2331" width="2.85546875" style="410" customWidth="1"/>
    <col min="2332" max="2332" width="3.28515625" style="410" customWidth="1"/>
    <col min="2333" max="2333" width="3.5703125" style="410" customWidth="1"/>
    <col min="2334" max="2358" width="2.85546875" style="410" customWidth="1"/>
    <col min="2359" max="2560" width="9.140625" style="410"/>
    <col min="2561" max="2561" width="3.140625" style="410" customWidth="1"/>
    <col min="2562" max="2562" width="3.5703125" style="410" customWidth="1"/>
    <col min="2563" max="2563" width="17.5703125" style="410" customWidth="1"/>
    <col min="2564" max="2564" width="26.28515625" style="410" customWidth="1"/>
    <col min="2565" max="2565" width="4.5703125" style="410" customWidth="1"/>
    <col min="2566" max="2566" width="5.140625" style="410" customWidth="1"/>
    <col min="2567" max="2567" width="4" style="410" customWidth="1"/>
    <col min="2568" max="2568" width="4.7109375" style="410" customWidth="1"/>
    <col min="2569" max="2569" width="4.140625" style="410" customWidth="1"/>
    <col min="2570" max="2571" width="3.5703125" style="410" customWidth="1"/>
    <col min="2572" max="2587" width="2.85546875" style="410" customWidth="1"/>
    <col min="2588" max="2588" width="3.28515625" style="410" customWidth="1"/>
    <col min="2589" max="2589" width="3.5703125" style="410" customWidth="1"/>
    <col min="2590" max="2614" width="2.85546875" style="410" customWidth="1"/>
    <col min="2615" max="2816" width="9.140625" style="410"/>
    <col min="2817" max="2817" width="3.140625" style="410" customWidth="1"/>
    <col min="2818" max="2818" width="3.5703125" style="410" customWidth="1"/>
    <col min="2819" max="2819" width="17.5703125" style="410" customWidth="1"/>
    <col min="2820" max="2820" width="26.28515625" style="410" customWidth="1"/>
    <col min="2821" max="2821" width="4.5703125" style="410" customWidth="1"/>
    <col min="2822" max="2822" width="5.140625" style="410" customWidth="1"/>
    <col min="2823" max="2823" width="4" style="410" customWidth="1"/>
    <col min="2824" max="2824" width="4.7109375" style="410" customWidth="1"/>
    <col min="2825" max="2825" width="4.140625" style="410" customWidth="1"/>
    <col min="2826" max="2827" width="3.5703125" style="410" customWidth="1"/>
    <col min="2828" max="2843" width="2.85546875" style="410" customWidth="1"/>
    <col min="2844" max="2844" width="3.28515625" style="410" customWidth="1"/>
    <col min="2845" max="2845" width="3.5703125" style="410" customWidth="1"/>
    <col min="2846" max="2870" width="2.85546875" style="410" customWidth="1"/>
    <col min="2871" max="3072" width="9.140625" style="410"/>
    <col min="3073" max="3073" width="3.140625" style="410" customWidth="1"/>
    <col min="3074" max="3074" width="3.5703125" style="410" customWidth="1"/>
    <col min="3075" max="3075" width="17.5703125" style="410" customWidth="1"/>
    <col min="3076" max="3076" width="26.28515625" style="410" customWidth="1"/>
    <col min="3077" max="3077" width="4.5703125" style="410" customWidth="1"/>
    <col min="3078" max="3078" width="5.140625" style="410" customWidth="1"/>
    <col min="3079" max="3079" width="4" style="410" customWidth="1"/>
    <col min="3080" max="3080" width="4.7109375" style="410" customWidth="1"/>
    <col min="3081" max="3081" width="4.140625" style="410" customWidth="1"/>
    <col min="3082" max="3083" width="3.5703125" style="410" customWidth="1"/>
    <col min="3084" max="3099" width="2.85546875" style="410" customWidth="1"/>
    <col min="3100" max="3100" width="3.28515625" style="410" customWidth="1"/>
    <col min="3101" max="3101" width="3.5703125" style="410" customWidth="1"/>
    <col min="3102" max="3126" width="2.85546875" style="410" customWidth="1"/>
    <col min="3127" max="3328" width="9.140625" style="410"/>
    <col min="3329" max="3329" width="3.140625" style="410" customWidth="1"/>
    <col min="3330" max="3330" width="3.5703125" style="410" customWidth="1"/>
    <col min="3331" max="3331" width="17.5703125" style="410" customWidth="1"/>
    <col min="3332" max="3332" width="26.28515625" style="410" customWidth="1"/>
    <col min="3333" max="3333" width="4.5703125" style="410" customWidth="1"/>
    <col min="3334" max="3334" width="5.140625" style="410" customWidth="1"/>
    <col min="3335" max="3335" width="4" style="410" customWidth="1"/>
    <col min="3336" max="3336" width="4.7109375" style="410" customWidth="1"/>
    <col min="3337" max="3337" width="4.140625" style="410" customWidth="1"/>
    <col min="3338" max="3339" width="3.5703125" style="410" customWidth="1"/>
    <col min="3340" max="3355" width="2.85546875" style="410" customWidth="1"/>
    <col min="3356" max="3356" width="3.28515625" style="410" customWidth="1"/>
    <col min="3357" max="3357" width="3.5703125" style="410" customWidth="1"/>
    <col min="3358" max="3382" width="2.85546875" style="410" customWidth="1"/>
    <col min="3383" max="3584" width="9.140625" style="410"/>
    <col min="3585" max="3585" width="3.140625" style="410" customWidth="1"/>
    <col min="3586" max="3586" width="3.5703125" style="410" customWidth="1"/>
    <col min="3587" max="3587" width="17.5703125" style="410" customWidth="1"/>
    <col min="3588" max="3588" width="26.28515625" style="410" customWidth="1"/>
    <col min="3589" max="3589" width="4.5703125" style="410" customWidth="1"/>
    <col min="3590" max="3590" width="5.140625" style="410" customWidth="1"/>
    <col min="3591" max="3591" width="4" style="410" customWidth="1"/>
    <col min="3592" max="3592" width="4.7109375" style="410" customWidth="1"/>
    <col min="3593" max="3593" width="4.140625" style="410" customWidth="1"/>
    <col min="3594" max="3595" width="3.5703125" style="410" customWidth="1"/>
    <col min="3596" max="3611" width="2.85546875" style="410" customWidth="1"/>
    <col min="3612" max="3612" width="3.28515625" style="410" customWidth="1"/>
    <col min="3613" max="3613" width="3.5703125" style="410" customWidth="1"/>
    <col min="3614" max="3638" width="2.85546875" style="410" customWidth="1"/>
    <col min="3639" max="3840" width="9.140625" style="410"/>
    <col min="3841" max="3841" width="3.140625" style="410" customWidth="1"/>
    <col min="3842" max="3842" width="3.5703125" style="410" customWidth="1"/>
    <col min="3843" max="3843" width="17.5703125" style="410" customWidth="1"/>
    <col min="3844" max="3844" width="26.28515625" style="410" customWidth="1"/>
    <col min="3845" max="3845" width="4.5703125" style="410" customWidth="1"/>
    <col min="3846" max="3846" width="5.140625" style="410" customWidth="1"/>
    <col min="3847" max="3847" width="4" style="410" customWidth="1"/>
    <col min="3848" max="3848" width="4.7109375" style="410" customWidth="1"/>
    <col min="3849" max="3849" width="4.140625" style="410" customWidth="1"/>
    <col min="3850" max="3851" width="3.5703125" style="410" customWidth="1"/>
    <col min="3852" max="3867" width="2.85546875" style="410" customWidth="1"/>
    <col min="3868" max="3868" width="3.28515625" style="410" customWidth="1"/>
    <col min="3869" max="3869" width="3.5703125" style="410" customWidth="1"/>
    <col min="3870" max="3894" width="2.85546875" style="410" customWidth="1"/>
    <col min="3895" max="4096" width="9.140625" style="410"/>
    <col min="4097" max="4097" width="3.140625" style="410" customWidth="1"/>
    <col min="4098" max="4098" width="3.5703125" style="410" customWidth="1"/>
    <col min="4099" max="4099" width="17.5703125" style="410" customWidth="1"/>
    <col min="4100" max="4100" width="26.28515625" style="410" customWidth="1"/>
    <col min="4101" max="4101" width="4.5703125" style="410" customWidth="1"/>
    <col min="4102" max="4102" width="5.140625" style="410" customWidth="1"/>
    <col min="4103" max="4103" width="4" style="410" customWidth="1"/>
    <col min="4104" max="4104" width="4.7109375" style="410" customWidth="1"/>
    <col min="4105" max="4105" width="4.140625" style="410" customWidth="1"/>
    <col min="4106" max="4107" width="3.5703125" style="410" customWidth="1"/>
    <col min="4108" max="4123" width="2.85546875" style="410" customWidth="1"/>
    <col min="4124" max="4124" width="3.28515625" style="410" customWidth="1"/>
    <col min="4125" max="4125" width="3.5703125" style="410" customWidth="1"/>
    <col min="4126" max="4150" width="2.85546875" style="410" customWidth="1"/>
    <col min="4151" max="4352" width="9.140625" style="410"/>
    <col min="4353" max="4353" width="3.140625" style="410" customWidth="1"/>
    <col min="4354" max="4354" width="3.5703125" style="410" customWidth="1"/>
    <col min="4355" max="4355" width="17.5703125" style="410" customWidth="1"/>
    <col min="4356" max="4356" width="26.28515625" style="410" customWidth="1"/>
    <col min="4357" max="4357" width="4.5703125" style="410" customWidth="1"/>
    <col min="4358" max="4358" width="5.140625" style="410" customWidth="1"/>
    <col min="4359" max="4359" width="4" style="410" customWidth="1"/>
    <col min="4360" max="4360" width="4.7109375" style="410" customWidth="1"/>
    <col min="4361" max="4361" width="4.140625" style="410" customWidth="1"/>
    <col min="4362" max="4363" width="3.5703125" style="410" customWidth="1"/>
    <col min="4364" max="4379" width="2.85546875" style="410" customWidth="1"/>
    <col min="4380" max="4380" width="3.28515625" style="410" customWidth="1"/>
    <col min="4381" max="4381" width="3.5703125" style="410" customWidth="1"/>
    <col min="4382" max="4406" width="2.85546875" style="410" customWidth="1"/>
    <col min="4407" max="4608" width="9.140625" style="410"/>
    <col min="4609" max="4609" width="3.140625" style="410" customWidth="1"/>
    <col min="4610" max="4610" width="3.5703125" style="410" customWidth="1"/>
    <col min="4611" max="4611" width="17.5703125" style="410" customWidth="1"/>
    <col min="4612" max="4612" width="26.28515625" style="410" customWidth="1"/>
    <col min="4613" max="4613" width="4.5703125" style="410" customWidth="1"/>
    <col min="4614" max="4614" width="5.140625" style="410" customWidth="1"/>
    <col min="4615" max="4615" width="4" style="410" customWidth="1"/>
    <col min="4616" max="4616" width="4.7109375" style="410" customWidth="1"/>
    <col min="4617" max="4617" width="4.140625" style="410" customWidth="1"/>
    <col min="4618" max="4619" width="3.5703125" style="410" customWidth="1"/>
    <col min="4620" max="4635" width="2.85546875" style="410" customWidth="1"/>
    <col min="4636" max="4636" width="3.28515625" style="410" customWidth="1"/>
    <col min="4637" max="4637" width="3.5703125" style="410" customWidth="1"/>
    <col min="4638" max="4662" width="2.85546875" style="410" customWidth="1"/>
    <col min="4663" max="4864" width="9.140625" style="410"/>
    <col min="4865" max="4865" width="3.140625" style="410" customWidth="1"/>
    <col min="4866" max="4866" width="3.5703125" style="410" customWidth="1"/>
    <col min="4867" max="4867" width="17.5703125" style="410" customWidth="1"/>
    <col min="4868" max="4868" width="26.28515625" style="410" customWidth="1"/>
    <col min="4869" max="4869" width="4.5703125" style="410" customWidth="1"/>
    <col min="4870" max="4870" width="5.140625" style="410" customWidth="1"/>
    <col min="4871" max="4871" width="4" style="410" customWidth="1"/>
    <col min="4872" max="4872" width="4.7109375" style="410" customWidth="1"/>
    <col min="4873" max="4873" width="4.140625" style="410" customWidth="1"/>
    <col min="4874" max="4875" width="3.5703125" style="410" customWidth="1"/>
    <col min="4876" max="4891" width="2.85546875" style="410" customWidth="1"/>
    <col min="4892" max="4892" width="3.28515625" style="410" customWidth="1"/>
    <col min="4893" max="4893" width="3.5703125" style="410" customWidth="1"/>
    <col min="4894" max="4918" width="2.85546875" style="410" customWidth="1"/>
    <col min="4919" max="5120" width="9.140625" style="410"/>
    <col min="5121" max="5121" width="3.140625" style="410" customWidth="1"/>
    <col min="5122" max="5122" width="3.5703125" style="410" customWidth="1"/>
    <col min="5123" max="5123" width="17.5703125" style="410" customWidth="1"/>
    <col min="5124" max="5124" width="26.28515625" style="410" customWidth="1"/>
    <col min="5125" max="5125" width="4.5703125" style="410" customWidth="1"/>
    <col min="5126" max="5126" width="5.140625" style="410" customWidth="1"/>
    <col min="5127" max="5127" width="4" style="410" customWidth="1"/>
    <col min="5128" max="5128" width="4.7109375" style="410" customWidth="1"/>
    <col min="5129" max="5129" width="4.140625" style="410" customWidth="1"/>
    <col min="5130" max="5131" width="3.5703125" style="410" customWidth="1"/>
    <col min="5132" max="5147" width="2.85546875" style="410" customWidth="1"/>
    <col min="5148" max="5148" width="3.28515625" style="410" customWidth="1"/>
    <col min="5149" max="5149" width="3.5703125" style="410" customWidth="1"/>
    <col min="5150" max="5174" width="2.85546875" style="410" customWidth="1"/>
    <col min="5175" max="5376" width="9.140625" style="410"/>
    <col min="5377" max="5377" width="3.140625" style="410" customWidth="1"/>
    <col min="5378" max="5378" width="3.5703125" style="410" customWidth="1"/>
    <col min="5379" max="5379" width="17.5703125" style="410" customWidth="1"/>
    <col min="5380" max="5380" width="26.28515625" style="410" customWidth="1"/>
    <col min="5381" max="5381" width="4.5703125" style="410" customWidth="1"/>
    <col min="5382" max="5382" width="5.140625" style="410" customWidth="1"/>
    <col min="5383" max="5383" width="4" style="410" customWidth="1"/>
    <col min="5384" max="5384" width="4.7109375" style="410" customWidth="1"/>
    <col min="5385" max="5385" width="4.140625" style="410" customWidth="1"/>
    <col min="5386" max="5387" width="3.5703125" style="410" customWidth="1"/>
    <col min="5388" max="5403" width="2.85546875" style="410" customWidth="1"/>
    <col min="5404" max="5404" width="3.28515625" style="410" customWidth="1"/>
    <col min="5405" max="5405" width="3.5703125" style="410" customWidth="1"/>
    <col min="5406" max="5430" width="2.85546875" style="410" customWidth="1"/>
    <col min="5431" max="5632" width="9.140625" style="410"/>
    <col min="5633" max="5633" width="3.140625" style="410" customWidth="1"/>
    <col min="5634" max="5634" width="3.5703125" style="410" customWidth="1"/>
    <col min="5635" max="5635" width="17.5703125" style="410" customWidth="1"/>
    <col min="5636" max="5636" width="26.28515625" style="410" customWidth="1"/>
    <col min="5637" max="5637" width="4.5703125" style="410" customWidth="1"/>
    <col min="5638" max="5638" width="5.140625" style="410" customWidth="1"/>
    <col min="5639" max="5639" width="4" style="410" customWidth="1"/>
    <col min="5640" max="5640" width="4.7109375" style="410" customWidth="1"/>
    <col min="5641" max="5641" width="4.140625" style="410" customWidth="1"/>
    <col min="5642" max="5643" width="3.5703125" style="410" customWidth="1"/>
    <col min="5644" max="5659" width="2.85546875" style="410" customWidth="1"/>
    <col min="5660" max="5660" width="3.28515625" style="410" customWidth="1"/>
    <col min="5661" max="5661" width="3.5703125" style="410" customWidth="1"/>
    <col min="5662" max="5686" width="2.85546875" style="410" customWidth="1"/>
    <col min="5687" max="5888" width="9.140625" style="410"/>
    <col min="5889" max="5889" width="3.140625" style="410" customWidth="1"/>
    <col min="5890" max="5890" width="3.5703125" style="410" customWidth="1"/>
    <col min="5891" max="5891" width="17.5703125" style="410" customWidth="1"/>
    <col min="5892" max="5892" width="26.28515625" style="410" customWidth="1"/>
    <col min="5893" max="5893" width="4.5703125" style="410" customWidth="1"/>
    <col min="5894" max="5894" width="5.140625" style="410" customWidth="1"/>
    <col min="5895" max="5895" width="4" style="410" customWidth="1"/>
    <col min="5896" max="5896" width="4.7109375" style="410" customWidth="1"/>
    <col min="5897" max="5897" width="4.140625" style="410" customWidth="1"/>
    <col min="5898" max="5899" width="3.5703125" style="410" customWidth="1"/>
    <col min="5900" max="5915" width="2.85546875" style="410" customWidth="1"/>
    <col min="5916" max="5916" width="3.28515625" style="410" customWidth="1"/>
    <col min="5917" max="5917" width="3.5703125" style="410" customWidth="1"/>
    <col min="5918" max="5942" width="2.85546875" style="410" customWidth="1"/>
    <col min="5943" max="6144" width="9.140625" style="410"/>
    <col min="6145" max="6145" width="3.140625" style="410" customWidth="1"/>
    <col min="6146" max="6146" width="3.5703125" style="410" customWidth="1"/>
    <col min="6147" max="6147" width="17.5703125" style="410" customWidth="1"/>
    <col min="6148" max="6148" width="26.28515625" style="410" customWidth="1"/>
    <col min="6149" max="6149" width="4.5703125" style="410" customWidth="1"/>
    <col min="6150" max="6150" width="5.140625" style="410" customWidth="1"/>
    <col min="6151" max="6151" width="4" style="410" customWidth="1"/>
    <col min="6152" max="6152" width="4.7109375" style="410" customWidth="1"/>
    <col min="6153" max="6153" width="4.140625" style="410" customWidth="1"/>
    <col min="6154" max="6155" width="3.5703125" style="410" customWidth="1"/>
    <col min="6156" max="6171" width="2.85546875" style="410" customWidth="1"/>
    <col min="6172" max="6172" width="3.28515625" style="410" customWidth="1"/>
    <col min="6173" max="6173" width="3.5703125" style="410" customWidth="1"/>
    <col min="6174" max="6198" width="2.85546875" style="410" customWidth="1"/>
    <col min="6199" max="6400" width="9.140625" style="410"/>
    <col min="6401" max="6401" width="3.140625" style="410" customWidth="1"/>
    <col min="6402" max="6402" width="3.5703125" style="410" customWidth="1"/>
    <col min="6403" max="6403" width="17.5703125" style="410" customWidth="1"/>
    <col min="6404" max="6404" width="26.28515625" style="410" customWidth="1"/>
    <col min="6405" max="6405" width="4.5703125" style="410" customWidth="1"/>
    <col min="6406" max="6406" width="5.140625" style="410" customWidth="1"/>
    <col min="6407" max="6407" width="4" style="410" customWidth="1"/>
    <col min="6408" max="6408" width="4.7109375" style="410" customWidth="1"/>
    <col min="6409" max="6409" width="4.140625" style="410" customWidth="1"/>
    <col min="6410" max="6411" width="3.5703125" style="410" customWidth="1"/>
    <col min="6412" max="6427" width="2.85546875" style="410" customWidth="1"/>
    <col min="6428" max="6428" width="3.28515625" style="410" customWidth="1"/>
    <col min="6429" max="6429" width="3.5703125" style="410" customWidth="1"/>
    <col min="6430" max="6454" width="2.85546875" style="410" customWidth="1"/>
    <col min="6455" max="6656" width="9.140625" style="410"/>
    <col min="6657" max="6657" width="3.140625" style="410" customWidth="1"/>
    <col min="6658" max="6658" width="3.5703125" style="410" customWidth="1"/>
    <col min="6659" max="6659" width="17.5703125" style="410" customWidth="1"/>
    <col min="6660" max="6660" width="26.28515625" style="410" customWidth="1"/>
    <col min="6661" max="6661" width="4.5703125" style="410" customWidth="1"/>
    <col min="6662" max="6662" width="5.140625" style="410" customWidth="1"/>
    <col min="6663" max="6663" width="4" style="410" customWidth="1"/>
    <col min="6664" max="6664" width="4.7109375" style="410" customWidth="1"/>
    <col min="6665" max="6665" width="4.140625" style="410" customWidth="1"/>
    <col min="6666" max="6667" width="3.5703125" style="410" customWidth="1"/>
    <col min="6668" max="6683" width="2.85546875" style="410" customWidth="1"/>
    <col min="6684" max="6684" width="3.28515625" style="410" customWidth="1"/>
    <col min="6685" max="6685" width="3.5703125" style="410" customWidth="1"/>
    <col min="6686" max="6710" width="2.85546875" style="410" customWidth="1"/>
    <col min="6711" max="6912" width="9.140625" style="410"/>
    <col min="6913" max="6913" width="3.140625" style="410" customWidth="1"/>
    <col min="6914" max="6914" width="3.5703125" style="410" customWidth="1"/>
    <col min="6915" max="6915" width="17.5703125" style="410" customWidth="1"/>
    <col min="6916" max="6916" width="26.28515625" style="410" customWidth="1"/>
    <col min="6917" max="6917" width="4.5703125" style="410" customWidth="1"/>
    <col min="6918" max="6918" width="5.140625" style="410" customWidth="1"/>
    <col min="6919" max="6919" width="4" style="410" customWidth="1"/>
    <col min="6920" max="6920" width="4.7109375" style="410" customWidth="1"/>
    <col min="6921" max="6921" width="4.140625" style="410" customWidth="1"/>
    <col min="6922" max="6923" width="3.5703125" style="410" customWidth="1"/>
    <col min="6924" max="6939" width="2.85546875" style="410" customWidth="1"/>
    <col min="6940" max="6940" width="3.28515625" style="410" customWidth="1"/>
    <col min="6941" max="6941" width="3.5703125" style="410" customWidth="1"/>
    <col min="6942" max="6966" width="2.85546875" style="410" customWidth="1"/>
    <col min="6967" max="7168" width="9.140625" style="410"/>
    <col min="7169" max="7169" width="3.140625" style="410" customWidth="1"/>
    <col min="7170" max="7170" width="3.5703125" style="410" customWidth="1"/>
    <col min="7171" max="7171" width="17.5703125" style="410" customWidth="1"/>
    <col min="7172" max="7172" width="26.28515625" style="410" customWidth="1"/>
    <col min="7173" max="7173" width="4.5703125" style="410" customWidth="1"/>
    <col min="7174" max="7174" width="5.140625" style="410" customWidth="1"/>
    <col min="7175" max="7175" width="4" style="410" customWidth="1"/>
    <col min="7176" max="7176" width="4.7109375" style="410" customWidth="1"/>
    <col min="7177" max="7177" width="4.140625" style="410" customWidth="1"/>
    <col min="7178" max="7179" width="3.5703125" style="410" customWidth="1"/>
    <col min="7180" max="7195" width="2.85546875" style="410" customWidth="1"/>
    <col min="7196" max="7196" width="3.28515625" style="410" customWidth="1"/>
    <col min="7197" max="7197" width="3.5703125" style="410" customWidth="1"/>
    <col min="7198" max="7222" width="2.85546875" style="410" customWidth="1"/>
    <col min="7223" max="7424" width="9.140625" style="410"/>
    <col min="7425" max="7425" width="3.140625" style="410" customWidth="1"/>
    <col min="7426" max="7426" width="3.5703125" style="410" customWidth="1"/>
    <col min="7427" max="7427" width="17.5703125" style="410" customWidth="1"/>
    <col min="7428" max="7428" width="26.28515625" style="410" customWidth="1"/>
    <col min="7429" max="7429" width="4.5703125" style="410" customWidth="1"/>
    <col min="7430" max="7430" width="5.140625" style="410" customWidth="1"/>
    <col min="7431" max="7431" width="4" style="410" customWidth="1"/>
    <col min="7432" max="7432" width="4.7109375" style="410" customWidth="1"/>
    <col min="7433" max="7433" width="4.140625" style="410" customWidth="1"/>
    <col min="7434" max="7435" width="3.5703125" style="410" customWidth="1"/>
    <col min="7436" max="7451" width="2.85546875" style="410" customWidth="1"/>
    <col min="7452" max="7452" width="3.28515625" style="410" customWidth="1"/>
    <col min="7453" max="7453" width="3.5703125" style="410" customWidth="1"/>
    <col min="7454" max="7478" width="2.85546875" style="410" customWidth="1"/>
    <col min="7479" max="7680" width="9.140625" style="410"/>
    <col min="7681" max="7681" width="3.140625" style="410" customWidth="1"/>
    <col min="7682" max="7682" width="3.5703125" style="410" customWidth="1"/>
    <col min="7683" max="7683" width="17.5703125" style="410" customWidth="1"/>
    <col min="7684" max="7684" width="26.28515625" style="410" customWidth="1"/>
    <col min="7685" max="7685" width="4.5703125" style="410" customWidth="1"/>
    <col min="7686" max="7686" width="5.140625" style="410" customWidth="1"/>
    <col min="7687" max="7687" width="4" style="410" customWidth="1"/>
    <col min="7688" max="7688" width="4.7109375" style="410" customWidth="1"/>
    <col min="7689" max="7689" width="4.140625" style="410" customWidth="1"/>
    <col min="7690" max="7691" width="3.5703125" style="410" customWidth="1"/>
    <col min="7692" max="7707" width="2.85546875" style="410" customWidth="1"/>
    <col min="7708" max="7708" width="3.28515625" style="410" customWidth="1"/>
    <col min="7709" max="7709" width="3.5703125" style="410" customWidth="1"/>
    <col min="7710" max="7734" width="2.85546875" style="410" customWidth="1"/>
    <col min="7735" max="7936" width="9.140625" style="410"/>
    <col min="7937" max="7937" width="3.140625" style="410" customWidth="1"/>
    <col min="7938" max="7938" width="3.5703125" style="410" customWidth="1"/>
    <col min="7939" max="7939" width="17.5703125" style="410" customWidth="1"/>
    <col min="7940" max="7940" width="26.28515625" style="410" customWidth="1"/>
    <col min="7941" max="7941" width="4.5703125" style="410" customWidth="1"/>
    <col min="7942" max="7942" width="5.140625" style="410" customWidth="1"/>
    <col min="7943" max="7943" width="4" style="410" customWidth="1"/>
    <col min="7944" max="7944" width="4.7109375" style="410" customWidth="1"/>
    <col min="7945" max="7945" width="4.140625" style="410" customWidth="1"/>
    <col min="7946" max="7947" width="3.5703125" style="410" customWidth="1"/>
    <col min="7948" max="7963" width="2.85546875" style="410" customWidth="1"/>
    <col min="7964" max="7964" width="3.28515625" style="410" customWidth="1"/>
    <col min="7965" max="7965" width="3.5703125" style="410" customWidth="1"/>
    <col min="7966" max="7990" width="2.85546875" style="410" customWidth="1"/>
    <col min="7991" max="8192" width="9.140625" style="410"/>
    <col min="8193" max="8193" width="3.140625" style="410" customWidth="1"/>
    <col min="8194" max="8194" width="3.5703125" style="410" customWidth="1"/>
    <col min="8195" max="8195" width="17.5703125" style="410" customWidth="1"/>
    <col min="8196" max="8196" width="26.28515625" style="410" customWidth="1"/>
    <col min="8197" max="8197" width="4.5703125" style="410" customWidth="1"/>
    <col min="8198" max="8198" width="5.140625" style="410" customWidth="1"/>
    <col min="8199" max="8199" width="4" style="410" customWidth="1"/>
    <col min="8200" max="8200" width="4.7109375" style="410" customWidth="1"/>
    <col min="8201" max="8201" width="4.140625" style="410" customWidth="1"/>
    <col min="8202" max="8203" width="3.5703125" style="410" customWidth="1"/>
    <col min="8204" max="8219" width="2.85546875" style="410" customWidth="1"/>
    <col min="8220" max="8220" width="3.28515625" style="410" customWidth="1"/>
    <col min="8221" max="8221" width="3.5703125" style="410" customWidth="1"/>
    <col min="8222" max="8246" width="2.85546875" style="410" customWidth="1"/>
    <col min="8247" max="8448" width="9.140625" style="410"/>
    <col min="8449" max="8449" width="3.140625" style="410" customWidth="1"/>
    <col min="8450" max="8450" width="3.5703125" style="410" customWidth="1"/>
    <col min="8451" max="8451" width="17.5703125" style="410" customWidth="1"/>
    <col min="8452" max="8452" width="26.28515625" style="410" customWidth="1"/>
    <col min="8453" max="8453" width="4.5703125" style="410" customWidth="1"/>
    <col min="8454" max="8454" width="5.140625" style="410" customWidth="1"/>
    <col min="8455" max="8455" width="4" style="410" customWidth="1"/>
    <col min="8456" max="8456" width="4.7109375" style="410" customWidth="1"/>
    <col min="8457" max="8457" width="4.140625" style="410" customWidth="1"/>
    <col min="8458" max="8459" width="3.5703125" style="410" customWidth="1"/>
    <col min="8460" max="8475" width="2.85546875" style="410" customWidth="1"/>
    <col min="8476" max="8476" width="3.28515625" style="410" customWidth="1"/>
    <col min="8477" max="8477" width="3.5703125" style="410" customWidth="1"/>
    <col min="8478" max="8502" width="2.85546875" style="410" customWidth="1"/>
    <col min="8503" max="8704" width="9.140625" style="410"/>
    <col min="8705" max="8705" width="3.140625" style="410" customWidth="1"/>
    <col min="8706" max="8706" width="3.5703125" style="410" customWidth="1"/>
    <col min="8707" max="8707" width="17.5703125" style="410" customWidth="1"/>
    <col min="8708" max="8708" width="26.28515625" style="410" customWidth="1"/>
    <col min="8709" max="8709" width="4.5703125" style="410" customWidth="1"/>
    <col min="8710" max="8710" width="5.140625" style="410" customWidth="1"/>
    <col min="8711" max="8711" width="4" style="410" customWidth="1"/>
    <col min="8712" max="8712" width="4.7109375" style="410" customWidth="1"/>
    <col min="8713" max="8713" width="4.140625" style="410" customWidth="1"/>
    <col min="8714" max="8715" width="3.5703125" style="410" customWidth="1"/>
    <col min="8716" max="8731" width="2.85546875" style="410" customWidth="1"/>
    <col min="8732" max="8732" width="3.28515625" style="410" customWidth="1"/>
    <col min="8733" max="8733" width="3.5703125" style="410" customWidth="1"/>
    <col min="8734" max="8758" width="2.85546875" style="410" customWidth="1"/>
    <col min="8759" max="8960" width="9.140625" style="410"/>
    <col min="8961" max="8961" width="3.140625" style="410" customWidth="1"/>
    <col min="8962" max="8962" width="3.5703125" style="410" customWidth="1"/>
    <col min="8963" max="8963" width="17.5703125" style="410" customWidth="1"/>
    <col min="8964" max="8964" width="26.28515625" style="410" customWidth="1"/>
    <col min="8965" max="8965" width="4.5703125" style="410" customWidth="1"/>
    <col min="8966" max="8966" width="5.140625" style="410" customWidth="1"/>
    <col min="8967" max="8967" width="4" style="410" customWidth="1"/>
    <col min="8968" max="8968" width="4.7109375" style="410" customWidth="1"/>
    <col min="8969" max="8969" width="4.140625" style="410" customWidth="1"/>
    <col min="8970" max="8971" width="3.5703125" style="410" customWidth="1"/>
    <col min="8972" max="8987" width="2.85546875" style="410" customWidth="1"/>
    <col min="8988" max="8988" width="3.28515625" style="410" customWidth="1"/>
    <col min="8989" max="8989" width="3.5703125" style="410" customWidth="1"/>
    <col min="8990" max="9014" width="2.85546875" style="410" customWidth="1"/>
    <col min="9015" max="9216" width="9.140625" style="410"/>
    <col min="9217" max="9217" width="3.140625" style="410" customWidth="1"/>
    <col min="9218" max="9218" width="3.5703125" style="410" customWidth="1"/>
    <col min="9219" max="9219" width="17.5703125" style="410" customWidth="1"/>
    <col min="9220" max="9220" width="26.28515625" style="410" customWidth="1"/>
    <col min="9221" max="9221" width="4.5703125" style="410" customWidth="1"/>
    <col min="9222" max="9222" width="5.140625" style="410" customWidth="1"/>
    <col min="9223" max="9223" width="4" style="410" customWidth="1"/>
    <col min="9224" max="9224" width="4.7109375" style="410" customWidth="1"/>
    <col min="9225" max="9225" width="4.140625" style="410" customWidth="1"/>
    <col min="9226" max="9227" width="3.5703125" style="410" customWidth="1"/>
    <col min="9228" max="9243" width="2.85546875" style="410" customWidth="1"/>
    <col min="9244" max="9244" width="3.28515625" style="410" customWidth="1"/>
    <col min="9245" max="9245" width="3.5703125" style="410" customWidth="1"/>
    <col min="9246" max="9270" width="2.85546875" style="410" customWidth="1"/>
    <col min="9271" max="9472" width="9.140625" style="410"/>
    <col min="9473" max="9473" width="3.140625" style="410" customWidth="1"/>
    <col min="9474" max="9474" width="3.5703125" style="410" customWidth="1"/>
    <col min="9475" max="9475" width="17.5703125" style="410" customWidth="1"/>
    <col min="9476" max="9476" width="26.28515625" style="410" customWidth="1"/>
    <col min="9477" max="9477" width="4.5703125" style="410" customWidth="1"/>
    <col min="9478" max="9478" width="5.140625" style="410" customWidth="1"/>
    <col min="9479" max="9479" width="4" style="410" customWidth="1"/>
    <col min="9480" max="9480" width="4.7109375" style="410" customWidth="1"/>
    <col min="9481" max="9481" width="4.140625" style="410" customWidth="1"/>
    <col min="9482" max="9483" width="3.5703125" style="410" customWidth="1"/>
    <col min="9484" max="9499" width="2.85546875" style="410" customWidth="1"/>
    <col min="9500" max="9500" width="3.28515625" style="410" customWidth="1"/>
    <col min="9501" max="9501" width="3.5703125" style="410" customWidth="1"/>
    <col min="9502" max="9526" width="2.85546875" style="410" customWidth="1"/>
    <col min="9527" max="9728" width="9.140625" style="410"/>
    <col min="9729" max="9729" width="3.140625" style="410" customWidth="1"/>
    <col min="9730" max="9730" width="3.5703125" style="410" customWidth="1"/>
    <col min="9731" max="9731" width="17.5703125" style="410" customWidth="1"/>
    <col min="9732" max="9732" width="26.28515625" style="410" customWidth="1"/>
    <col min="9733" max="9733" width="4.5703125" style="410" customWidth="1"/>
    <col min="9734" max="9734" width="5.140625" style="410" customWidth="1"/>
    <col min="9735" max="9735" width="4" style="410" customWidth="1"/>
    <col min="9736" max="9736" width="4.7109375" style="410" customWidth="1"/>
    <col min="9737" max="9737" width="4.140625" style="410" customWidth="1"/>
    <col min="9738" max="9739" width="3.5703125" style="410" customWidth="1"/>
    <col min="9740" max="9755" width="2.85546875" style="410" customWidth="1"/>
    <col min="9756" max="9756" width="3.28515625" style="410" customWidth="1"/>
    <col min="9757" max="9757" width="3.5703125" style="410" customWidth="1"/>
    <col min="9758" max="9782" width="2.85546875" style="410" customWidth="1"/>
    <col min="9783" max="9984" width="9.140625" style="410"/>
    <col min="9985" max="9985" width="3.140625" style="410" customWidth="1"/>
    <col min="9986" max="9986" width="3.5703125" style="410" customWidth="1"/>
    <col min="9987" max="9987" width="17.5703125" style="410" customWidth="1"/>
    <col min="9988" max="9988" width="26.28515625" style="410" customWidth="1"/>
    <col min="9989" max="9989" width="4.5703125" style="410" customWidth="1"/>
    <col min="9990" max="9990" width="5.140625" style="410" customWidth="1"/>
    <col min="9991" max="9991" width="4" style="410" customWidth="1"/>
    <col min="9992" max="9992" width="4.7109375" style="410" customWidth="1"/>
    <col min="9993" max="9993" width="4.140625" style="410" customWidth="1"/>
    <col min="9994" max="9995" width="3.5703125" style="410" customWidth="1"/>
    <col min="9996" max="10011" width="2.85546875" style="410" customWidth="1"/>
    <col min="10012" max="10012" width="3.28515625" style="410" customWidth="1"/>
    <col min="10013" max="10013" width="3.5703125" style="410" customWidth="1"/>
    <col min="10014" max="10038" width="2.85546875" style="410" customWidth="1"/>
    <col min="10039" max="10240" width="9.140625" style="410"/>
    <col min="10241" max="10241" width="3.140625" style="410" customWidth="1"/>
    <col min="10242" max="10242" width="3.5703125" style="410" customWidth="1"/>
    <col min="10243" max="10243" width="17.5703125" style="410" customWidth="1"/>
    <col min="10244" max="10244" width="26.28515625" style="410" customWidth="1"/>
    <col min="10245" max="10245" width="4.5703125" style="410" customWidth="1"/>
    <col min="10246" max="10246" width="5.140625" style="410" customWidth="1"/>
    <col min="10247" max="10247" width="4" style="410" customWidth="1"/>
    <col min="10248" max="10248" width="4.7109375" style="410" customWidth="1"/>
    <col min="10249" max="10249" width="4.140625" style="410" customWidth="1"/>
    <col min="10250" max="10251" width="3.5703125" style="410" customWidth="1"/>
    <col min="10252" max="10267" width="2.85546875" style="410" customWidth="1"/>
    <col min="10268" max="10268" width="3.28515625" style="410" customWidth="1"/>
    <col min="10269" max="10269" width="3.5703125" style="410" customWidth="1"/>
    <col min="10270" max="10294" width="2.85546875" style="410" customWidth="1"/>
    <col min="10295" max="10496" width="9.140625" style="410"/>
    <col min="10497" max="10497" width="3.140625" style="410" customWidth="1"/>
    <col min="10498" max="10498" width="3.5703125" style="410" customWidth="1"/>
    <col min="10499" max="10499" width="17.5703125" style="410" customWidth="1"/>
    <col min="10500" max="10500" width="26.28515625" style="410" customWidth="1"/>
    <col min="10501" max="10501" width="4.5703125" style="410" customWidth="1"/>
    <col min="10502" max="10502" width="5.140625" style="410" customWidth="1"/>
    <col min="10503" max="10503" width="4" style="410" customWidth="1"/>
    <col min="10504" max="10504" width="4.7109375" style="410" customWidth="1"/>
    <col min="10505" max="10505" width="4.140625" style="410" customWidth="1"/>
    <col min="10506" max="10507" width="3.5703125" style="410" customWidth="1"/>
    <col min="10508" max="10523" width="2.85546875" style="410" customWidth="1"/>
    <col min="10524" max="10524" width="3.28515625" style="410" customWidth="1"/>
    <col min="10525" max="10525" width="3.5703125" style="410" customWidth="1"/>
    <col min="10526" max="10550" width="2.85546875" style="410" customWidth="1"/>
    <col min="10551" max="10752" width="9.140625" style="410"/>
    <col min="10753" max="10753" width="3.140625" style="410" customWidth="1"/>
    <col min="10754" max="10754" width="3.5703125" style="410" customWidth="1"/>
    <col min="10755" max="10755" width="17.5703125" style="410" customWidth="1"/>
    <col min="10756" max="10756" width="26.28515625" style="410" customWidth="1"/>
    <col min="10757" max="10757" width="4.5703125" style="410" customWidth="1"/>
    <col min="10758" max="10758" width="5.140625" style="410" customWidth="1"/>
    <col min="10759" max="10759" width="4" style="410" customWidth="1"/>
    <col min="10760" max="10760" width="4.7109375" style="410" customWidth="1"/>
    <col min="10761" max="10761" width="4.140625" style="410" customWidth="1"/>
    <col min="10762" max="10763" width="3.5703125" style="410" customWidth="1"/>
    <col min="10764" max="10779" width="2.85546875" style="410" customWidth="1"/>
    <col min="10780" max="10780" width="3.28515625" style="410" customWidth="1"/>
    <col min="10781" max="10781" width="3.5703125" style="410" customWidth="1"/>
    <col min="10782" max="10806" width="2.85546875" style="410" customWidth="1"/>
    <col min="10807" max="11008" width="9.140625" style="410"/>
    <col min="11009" max="11009" width="3.140625" style="410" customWidth="1"/>
    <col min="11010" max="11010" width="3.5703125" style="410" customWidth="1"/>
    <col min="11011" max="11011" width="17.5703125" style="410" customWidth="1"/>
    <col min="11012" max="11012" width="26.28515625" style="410" customWidth="1"/>
    <col min="11013" max="11013" width="4.5703125" style="410" customWidth="1"/>
    <col min="11014" max="11014" width="5.140625" style="410" customWidth="1"/>
    <col min="11015" max="11015" width="4" style="410" customWidth="1"/>
    <col min="11016" max="11016" width="4.7109375" style="410" customWidth="1"/>
    <col min="11017" max="11017" width="4.140625" style="410" customWidth="1"/>
    <col min="11018" max="11019" width="3.5703125" style="410" customWidth="1"/>
    <col min="11020" max="11035" width="2.85546875" style="410" customWidth="1"/>
    <col min="11036" max="11036" width="3.28515625" style="410" customWidth="1"/>
    <col min="11037" max="11037" width="3.5703125" style="410" customWidth="1"/>
    <col min="11038" max="11062" width="2.85546875" style="410" customWidth="1"/>
    <col min="11063" max="11264" width="9.140625" style="410"/>
    <col min="11265" max="11265" width="3.140625" style="410" customWidth="1"/>
    <col min="11266" max="11266" width="3.5703125" style="410" customWidth="1"/>
    <col min="11267" max="11267" width="17.5703125" style="410" customWidth="1"/>
    <col min="11268" max="11268" width="26.28515625" style="410" customWidth="1"/>
    <col min="11269" max="11269" width="4.5703125" style="410" customWidth="1"/>
    <col min="11270" max="11270" width="5.140625" style="410" customWidth="1"/>
    <col min="11271" max="11271" width="4" style="410" customWidth="1"/>
    <col min="11272" max="11272" width="4.7109375" style="410" customWidth="1"/>
    <col min="11273" max="11273" width="4.140625" style="410" customWidth="1"/>
    <col min="11274" max="11275" width="3.5703125" style="410" customWidth="1"/>
    <col min="11276" max="11291" width="2.85546875" style="410" customWidth="1"/>
    <col min="11292" max="11292" width="3.28515625" style="410" customWidth="1"/>
    <col min="11293" max="11293" width="3.5703125" style="410" customWidth="1"/>
    <col min="11294" max="11318" width="2.85546875" style="410" customWidth="1"/>
    <col min="11319" max="11520" width="9.140625" style="410"/>
    <col min="11521" max="11521" width="3.140625" style="410" customWidth="1"/>
    <col min="11522" max="11522" width="3.5703125" style="410" customWidth="1"/>
    <col min="11523" max="11523" width="17.5703125" style="410" customWidth="1"/>
    <col min="11524" max="11524" width="26.28515625" style="410" customWidth="1"/>
    <col min="11525" max="11525" width="4.5703125" style="410" customWidth="1"/>
    <col min="11526" max="11526" width="5.140625" style="410" customWidth="1"/>
    <col min="11527" max="11527" width="4" style="410" customWidth="1"/>
    <col min="11528" max="11528" width="4.7109375" style="410" customWidth="1"/>
    <col min="11529" max="11529" width="4.140625" style="410" customWidth="1"/>
    <col min="11530" max="11531" width="3.5703125" style="410" customWidth="1"/>
    <col min="11532" max="11547" width="2.85546875" style="410" customWidth="1"/>
    <col min="11548" max="11548" width="3.28515625" style="410" customWidth="1"/>
    <col min="11549" max="11549" width="3.5703125" style="410" customWidth="1"/>
    <col min="11550" max="11574" width="2.85546875" style="410" customWidth="1"/>
    <col min="11575" max="11776" width="9.140625" style="410"/>
    <col min="11777" max="11777" width="3.140625" style="410" customWidth="1"/>
    <col min="11778" max="11778" width="3.5703125" style="410" customWidth="1"/>
    <col min="11779" max="11779" width="17.5703125" style="410" customWidth="1"/>
    <col min="11780" max="11780" width="26.28515625" style="410" customWidth="1"/>
    <col min="11781" max="11781" width="4.5703125" style="410" customWidth="1"/>
    <col min="11782" max="11782" width="5.140625" style="410" customWidth="1"/>
    <col min="11783" max="11783" width="4" style="410" customWidth="1"/>
    <col min="11784" max="11784" width="4.7109375" style="410" customWidth="1"/>
    <col min="11785" max="11785" width="4.140625" style="410" customWidth="1"/>
    <col min="11786" max="11787" width="3.5703125" style="410" customWidth="1"/>
    <col min="11788" max="11803" width="2.85546875" style="410" customWidth="1"/>
    <col min="11804" max="11804" width="3.28515625" style="410" customWidth="1"/>
    <col min="11805" max="11805" width="3.5703125" style="410" customWidth="1"/>
    <col min="11806" max="11830" width="2.85546875" style="410" customWidth="1"/>
    <col min="11831" max="12032" width="9.140625" style="410"/>
    <col min="12033" max="12033" width="3.140625" style="410" customWidth="1"/>
    <col min="12034" max="12034" width="3.5703125" style="410" customWidth="1"/>
    <col min="12035" max="12035" width="17.5703125" style="410" customWidth="1"/>
    <col min="12036" max="12036" width="26.28515625" style="410" customWidth="1"/>
    <col min="12037" max="12037" width="4.5703125" style="410" customWidth="1"/>
    <col min="12038" max="12038" width="5.140625" style="410" customWidth="1"/>
    <col min="12039" max="12039" width="4" style="410" customWidth="1"/>
    <col min="12040" max="12040" width="4.7109375" style="410" customWidth="1"/>
    <col min="12041" max="12041" width="4.140625" style="410" customWidth="1"/>
    <col min="12042" max="12043" width="3.5703125" style="410" customWidth="1"/>
    <col min="12044" max="12059" width="2.85546875" style="410" customWidth="1"/>
    <col min="12060" max="12060" width="3.28515625" style="410" customWidth="1"/>
    <col min="12061" max="12061" width="3.5703125" style="410" customWidth="1"/>
    <col min="12062" max="12086" width="2.85546875" style="410" customWidth="1"/>
    <col min="12087" max="12288" width="9.140625" style="410"/>
    <col min="12289" max="12289" width="3.140625" style="410" customWidth="1"/>
    <col min="12290" max="12290" width="3.5703125" style="410" customWidth="1"/>
    <col min="12291" max="12291" width="17.5703125" style="410" customWidth="1"/>
    <col min="12292" max="12292" width="26.28515625" style="410" customWidth="1"/>
    <col min="12293" max="12293" width="4.5703125" style="410" customWidth="1"/>
    <col min="12294" max="12294" width="5.140625" style="410" customWidth="1"/>
    <col min="12295" max="12295" width="4" style="410" customWidth="1"/>
    <col min="12296" max="12296" width="4.7109375" style="410" customWidth="1"/>
    <col min="12297" max="12297" width="4.140625" style="410" customWidth="1"/>
    <col min="12298" max="12299" width="3.5703125" style="410" customWidth="1"/>
    <col min="12300" max="12315" width="2.85546875" style="410" customWidth="1"/>
    <col min="12316" max="12316" width="3.28515625" style="410" customWidth="1"/>
    <col min="12317" max="12317" width="3.5703125" style="410" customWidth="1"/>
    <col min="12318" max="12342" width="2.85546875" style="410" customWidth="1"/>
    <col min="12343" max="12544" width="9.140625" style="410"/>
    <col min="12545" max="12545" width="3.140625" style="410" customWidth="1"/>
    <col min="12546" max="12546" width="3.5703125" style="410" customWidth="1"/>
    <col min="12547" max="12547" width="17.5703125" style="410" customWidth="1"/>
    <col min="12548" max="12548" width="26.28515625" style="410" customWidth="1"/>
    <col min="12549" max="12549" width="4.5703125" style="410" customWidth="1"/>
    <col min="12550" max="12550" width="5.140625" style="410" customWidth="1"/>
    <col min="12551" max="12551" width="4" style="410" customWidth="1"/>
    <col min="12552" max="12552" width="4.7109375" style="410" customWidth="1"/>
    <col min="12553" max="12553" width="4.140625" style="410" customWidth="1"/>
    <col min="12554" max="12555" width="3.5703125" style="410" customWidth="1"/>
    <col min="12556" max="12571" width="2.85546875" style="410" customWidth="1"/>
    <col min="12572" max="12572" width="3.28515625" style="410" customWidth="1"/>
    <col min="12573" max="12573" width="3.5703125" style="410" customWidth="1"/>
    <col min="12574" max="12598" width="2.85546875" style="410" customWidth="1"/>
    <col min="12599" max="12800" width="9.140625" style="410"/>
    <col min="12801" max="12801" width="3.140625" style="410" customWidth="1"/>
    <col min="12802" max="12802" width="3.5703125" style="410" customWidth="1"/>
    <col min="12803" max="12803" width="17.5703125" style="410" customWidth="1"/>
    <col min="12804" max="12804" width="26.28515625" style="410" customWidth="1"/>
    <col min="12805" max="12805" width="4.5703125" style="410" customWidth="1"/>
    <col min="12806" max="12806" width="5.140625" style="410" customWidth="1"/>
    <col min="12807" max="12807" width="4" style="410" customWidth="1"/>
    <col min="12808" max="12808" width="4.7109375" style="410" customWidth="1"/>
    <col min="12809" max="12809" width="4.140625" style="410" customWidth="1"/>
    <col min="12810" max="12811" width="3.5703125" style="410" customWidth="1"/>
    <col min="12812" max="12827" width="2.85546875" style="410" customWidth="1"/>
    <col min="12828" max="12828" width="3.28515625" style="410" customWidth="1"/>
    <col min="12829" max="12829" width="3.5703125" style="410" customWidth="1"/>
    <col min="12830" max="12854" width="2.85546875" style="410" customWidth="1"/>
    <col min="12855" max="13056" width="9.140625" style="410"/>
    <col min="13057" max="13057" width="3.140625" style="410" customWidth="1"/>
    <col min="13058" max="13058" width="3.5703125" style="410" customWidth="1"/>
    <col min="13059" max="13059" width="17.5703125" style="410" customWidth="1"/>
    <col min="13060" max="13060" width="26.28515625" style="410" customWidth="1"/>
    <col min="13061" max="13061" width="4.5703125" style="410" customWidth="1"/>
    <col min="13062" max="13062" width="5.140625" style="410" customWidth="1"/>
    <col min="13063" max="13063" width="4" style="410" customWidth="1"/>
    <col min="13064" max="13064" width="4.7109375" style="410" customWidth="1"/>
    <col min="13065" max="13065" width="4.140625" style="410" customWidth="1"/>
    <col min="13066" max="13067" width="3.5703125" style="410" customWidth="1"/>
    <col min="13068" max="13083" width="2.85546875" style="410" customWidth="1"/>
    <col min="13084" max="13084" width="3.28515625" style="410" customWidth="1"/>
    <col min="13085" max="13085" width="3.5703125" style="410" customWidth="1"/>
    <col min="13086" max="13110" width="2.85546875" style="410" customWidth="1"/>
    <col min="13111" max="13312" width="9.140625" style="410"/>
    <col min="13313" max="13313" width="3.140625" style="410" customWidth="1"/>
    <col min="13314" max="13314" width="3.5703125" style="410" customWidth="1"/>
    <col min="13315" max="13315" width="17.5703125" style="410" customWidth="1"/>
    <col min="13316" max="13316" width="26.28515625" style="410" customWidth="1"/>
    <col min="13317" max="13317" width="4.5703125" style="410" customWidth="1"/>
    <col min="13318" max="13318" width="5.140625" style="410" customWidth="1"/>
    <col min="13319" max="13319" width="4" style="410" customWidth="1"/>
    <col min="13320" max="13320" width="4.7109375" style="410" customWidth="1"/>
    <col min="13321" max="13321" width="4.140625" style="410" customWidth="1"/>
    <col min="13322" max="13323" width="3.5703125" style="410" customWidth="1"/>
    <col min="13324" max="13339" width="2.85546875" style="410" customWidth="1"/>
    <col min="13340" max="13340" width="3.28515625" style="410" customWidth="1"/>
    <col min="13341" max="13341" width="3.5703125" style="410" customWidth="1"/>
    <col min="13342" max="13366" width="2.85546875" style="410" customWidth="1"/>
    <col min="13367" max="13568" width="9.140625" style="410"/>
    <col min="13569" max="13569" width="3.140625" style="410" customWidth="1"/>
    <col min="13570" max="13570" width="3.5703125" style="410" customWidth="1"/>
    <col min="13571" max="13571" width="17.5703125" style="410" customWidth="1"/>
    <col min="13572" max="13572" width="26.28515625" style="410" customWidth="1"/>
    <col min="13573" max="13573" width="4.5703125" style="410" customWidth="1"/>
    <col min="13574" max="13574" width="5.140625" style="410" customWidth="1"/>
    <col min="13575" max="13575" width="4" style="410" customWidth="1"/>
    <col min="13576" max="13576" width="4.7109375" style="410" customWidth="1"/>
    <col min="13577" max="13577" width="4.140625" style="410" customWidth="1"/>
    <col min="13578" max="13579" width="3.5703125" style="410" customWidth="1"/>
    <col min="13580" max="13595" width="2.85546875" style="410" customWidth="1"/>
    <col min="13596" max="13596" width="3.28515625" style="410" customWidth="1"/>
    <col min="13597" max="13597" width="3.5703125" style="410" customWidth="1"/>
    <col min="13598" max="13622" width="2.85546875" style="410" customWidth="1"/>
    <col min="13623" max="13824" width="9.140625" style="410"/>
    <col min="13825" max="13825" width="3.140625" style="410" customWidth="1"/>
    <col min="13826" max="13826" width="3.5703125" style="410" customWidth="1"/>
    <col min="13827" max="13827" width="17.5703125" style="410" customWidth="1"/>
    <col min="13828" max="13828" width="26.28515625" style="410" customWidth="1"/>
    <col min="13829" max="13829" width="4.5703125" style="410" customWidth="1"/>
    <col min="13830" max="13830" width="5.140625" style="410" customWidth="1"/>
    <col min="13831" max="13831" width="4" style="410" customWidth="1"/>
    <col min="13832" max="13832" width="4.7109375" style="410" customWidth="1"/>
    <col min="13833" max="13833" width="4.140625" style="410" customWidth="1"/>
    <col min="13834" max="13835" width="3.5703125" style="410" customWidth="1"/>
    <col min="13836" max="13851" width="2.85546875" style="410" customWidth="1"/>
    <col min="13852" max="13852" width="3.28515625" style="410" customWidth="1"/>
    <col min="13853" max="13853" width="3.5703125" style="410" customWidth="1"/>
    <col min="13854" max="13878" width="2.85546875" style="410" customWidth="1"/>
    <col min="13879" max="14080" width="9.140625" style="410"/>
    <col min="14081" max="14081" width="3.140625" style="410" customWidth="1"/>
    <col min="14082" max="14082" width="3.5703125" style="410" customWidth="1"/>
    <col min="14083" max="14083" width="17.5703125" style="410" customWidth="1"/>
    <col min="14084" max="14084" width="26.28515625" style="410" customWidth="1"/>
    <col min="14085" max="14085" width="4.5703125" style="410" customWidth="1"/>
    <col min="14086" max="14086" width="5.140625" style="410" customWidth="1"/>
    <col min="14087" max="14087" width="4" style="410" customWidth="1"/>
    <col min="14088" max="14088" width="4.7109375" style="410" customWidth="1"/>
    <col min="14089" max="14089" width="4.140625" style="410" customWidth="1"/>
    <col min="14090" max="14091" width="3.5703125" style="410" customWidth="1"/>
    <col min="14092" max="14107" width="2.85546875" style="410" customWidth="1"/>
    <col min="14108" max="14108" width="3.28515625" style="410" customWidth="1"/>
    <col min="14109" max="14109" width="3.5703125" style="410" customWidth="1"/>
    <col min="14110" max="14134" width="2.85546875" style="410" customWidth="1"/>
    <col min="14135" max="14336" width="9.140625" style="410"/>
    <col min="14337" max="14337" width="3.140625" style="410" customWidth="1"/>
    <col min="14338" max="14338" width="3.5703125" style="410" customWidth="1"/>
    <col min="14339" max="14339" width="17.5703125" style="410" customWidth="1"/>
    <col min="14340" max="14340" width="26.28515625" style="410" customWidth="1"/>
    <col min="14341" max="14341" width="4.5703125" style="410" customWidth="1"/>
    <col min="14342" max="14342" width="5.140625" style="410" customWidth="1"/>
    <col min="14343" max="14343" width="4" style="410" customWidth="1"/>
    <col min="14344" max="14344" width="4.7109375" style="410" customWidth="1"/>
    <col min="14345" max="14345" width="4.140625" style="410" customWidth="1"/>
    <col min="14346" max="14347" width="3.5703125" style="410" customWidth="1"/>
    <col min="14348" max="14363" width="2.85546875" style="410" customWidth="1"/>
    <col min="14364" max="14364" width="3.28515625" style="410" customWidth="1"/>
    <col min="14365" max="14365" width="3.5703125" style="410" customWidth="1"/>
    <col min="14366" max="14390" width="2.85546875" style="410" customWidth="1"/>
    <col min="14391" max="14592" width="9.140625" style="410"/>
    <col min="14593" max="14593" width="3.140625" style="410" customWidth="1"/>
    <col min="14594" max="14594" width="3.5703125" style="410" customWidth="1"/>
    <col min="14595" max="14595" width="17.5703125" style="410" customWidth="1"/>
    <col min="14596" max="14596" width="26.28515625" style="410" customWidth="1"/>
    <col min="14597" max="14597" width="4.5703125" style="410" customWidth="1"/>
    <col min="14598" max="14598" width="5.140625" style="410" customWidth="1"/>
    <col min="14599" max="14599" width="4" style="410" customWidth="1"/>
    <col min="14600" max="14600" width="4.7109375" style="410" customWidth="1"/>
    <col min="14601" max="14601" width="4.140625" style="410" customWidth="1"/>
    <col min="14602" max="14603" width="3.5703125" style="410" customWidth="1"/>
    <col min="14604" max="14619" width="2.85546875" style="410" customWidth="1"/>
    <col min="14620" max="14620" width="3.28515625" style="410" customWidth="1"/>
    <col min="14621" max="14621" width="3.5703125" style="410" customWidth="1"/>
    <col min="14622" max="14646" width="2.85546875" style="410" customWidth="1"/>
    <col min="14647" max="14848" width="9.140625" style="410"/>
    <col min="14849" max="14849" width="3.140625" style="410" customWidth="1"/>
    <col min="14850" max="14850" width="3.5703125" style="410" customWidth="1"/>
    <col min="14851" max="14851" width="17.5703125" style="410" customWidth="1"/>
    <col min="14852" max="14852" width="26.28515625" style="410" customWidth="1"/>
    <col min="14853" max="14853" width="4.5703125" style="410" customWidth="1"/>
    <col min="14854" max="14854" width="5.140625" style="410" customWidth="1"/>
    <col min="14855" max="14855" width="4" style="410" customWidth="1"/>
    <col min="14856" max="14856" width="4.7109375" style="410" customWidth="1"/>
    <col min="14857" max="14857" width="4.140625" style="410" customWidth="1"/>
    <col min="14858" max="14859" width="3.5703125" style="410" customWidth="1"/>
    <col min="14860" max="14875" width="2.85546875" style="410" customWidth="1"/>
    <col min="14876" max="14876" width="3.28515625" style="410" customWidth="1"/>
    <col min="14877" max="14877" width="3.5703125" style="410" customWidth="1"/>
    <col min="14878" max="14902" width="2.85546875" style="410" customWidth="1"/>
    <col min="14903" max="15104" width="9.140625" style="410"/>
    <col min="15105" max="15105" width="3.140625" style="410" customWidth="1"/>
    <col min="15106" max="15106" width="3.5703125" style="410" customWidth="1"/>
    <col min="15107" max="15107" width="17.5703125" style="410" customWidth="1"/>
    <col min="15108" max="15108" width="26.28515625" style="410" customWidth="1"/>
    <col min="15109" max="15109" width="4.5703125" style="410" customWidth="1"/>
    <col min="15110" max="15110" width="5.140625" style="410" customWidth="1"/>
    <col min="15111" max="15111" width="4" style="410" customWidth="1"/>
    <col min="15112" max="15112" width="4.7109375" style="410" customWidth="1"/>
    <col min="15113" max="15113" width="4.140625" style="410" customWidth="1"/>
    <col min="15114" max="15115" width="3.5703125" style="410" customWidth="1"/>
    <col min="15116" max="15131" width="2.85546875" style="410" customWidth="1"/>
    <col min="15132" max="15132" width="3.28515625" style="410" customWidth="1"/>
    <col min="15133" max="15133" width="3.5703125" style="410" customWidth="1"/>
    <col min="15134" max="15158" width="2.85546875" style="410" customWidth="1"/>
    <col min="15159" max="15360" width="9.140625" style="410"/>
    <col min="15361" max="15361" width="3.140625" style="410" customWidth="1"/>
    <col min="15362" max="15362" width="3.5703125" style="410" customWidth="1"/>
    <col min="15363" max="15363" width="17.5703125" style="410" customWidth="1"/>
    <col min="15364" max="15364" width="26.28515625" style="410" customWidth="1"/>
    <col min="15365" max="15365" width="4.5703125" style="410" customWidth="1"/>
    <col min="15366" max="15366" width="5.140625" style="410" customWidth="1"/>
    <col min="15367" max="15367" width="4" style="410" customWidth="1"/>
    <col min="15368" max="15368" width="4.7109375" style="410" customWidth="1"/>
    <col min="15369" max="15369" width="4.140625" style="410" customWidth="1"/>
    <col min="15370" max="15371" width="3.5703125" style="410" customWidth="1"/>
    <col min="15372" max="15387" width="2.85546875" style="410" customWidth="1"/>
    <col min="15388" max="15388" width="3.28515625" style="410" customWidth="1"/>
    <col min="15389" max="15389" width="3.5703125" style="410" customWidth="1"/>
    <col min="15390" max="15414" width="2.85546875" style="410" customWidth="1"/>
    <col min="15415" max="15616" width="9.140625" style="410"/>
    <col min="15617" max="15617" width="3.140625" style="410" customWidth="1"/>
    <col min="15618" max="15618" width="3.5703125" style="410" customWidth="1"/>
    <col min="15619" max="15619" width="17.5703125" style="410" customWidth="1"/>
    <col min="15620" max="15620" width="26.28515625" style="410" customWidth="1"/>
    <col min="15621" max="15621" width="4.5703125" style="410" customWidth="1"/>
    <col min="15622" max="15622" width="5.140625" style="410" customWidth="1"/>
    <col min="15623" max="15623" width="4" style="410" customWidth="1"/>
    <col min="15624" max="15624" width="4.7109375" style="410" customWidth="1"/>
    <col min="15625" max="15625" width="4.140625" style="410" customWidth="1"/>
    <col min="15626" max="15627" width="3.5703125" style="410" customWidth="1"/>
    <col min="15628" max="15643" width="2.85546875" style="410" customWidth="1"/>
    <col min="15644" max="15644" width="3.28515625" style="410" customWidth="1"/>
    <col min="15645" max="15645" width="3.5703125" style="410" customWidth="1"/>
    <col min="15646" max="15670" width="2.85546875" style="410" customWidth="1"/>
    <col min="15671" max="15872" width="9.140625" style="410"/>
    <col min="15873" max="15873" width="3.140625" style="410" customWidth="1"/>
    <col min="15874" max="15874" width="3.5703125" style="410" customWidth="1"/>
    <col min="15875" max="15875" width="17.5703125" style="410" customWidth="1"/>
    <col min="15876" max="15876" width="26.28515625" style="410" customWidth="1"/>
    <col min="15877" max="15877" width="4.5703125" style="410" customWidth="1"/>
    <col min="15878" max="15878" width="5.140625" style="410" customWidth="1"/>
    <col min="15879" max="15879" width="4" style="410" customWidth="1"/>
    <col min="15880" max="15880" width="4.7109375" style="410" customWidth="1"/>
    <col min="15881" max="15881" width="4.140625" style="410" customWidth="1"/>
    <col min="15882" max="15883" width="3.5703125" style="410" customWidth="1"/>
    <col min="15884" max="15899" width="2.85546875" style="410" customWidth="1"/>
    <col min="15900" max="15900" width="3.28515625" style="410" customWidth="1"/>
    <col min="15901" max="15901" width="3.5703125" style="410" customWidth="1"/>
    <col min="15902" max="15926" width="2.85546875" style="410" customWidth="1"/>
    <col min="15927" max="16128" width="9.140625" style="410"/>
    <col min="16129" max="16129" width="3.140625" style="410" customWidth="1"/>
    <col min="16130" max="16130" width="3.5703125" style="410" customWidth="1"/>
    <col min="16131" max="16131" width="17.5703125" style="410" customWidth="1"/>
    <col min="16132" max="16132" width="26.28515625" style="410" customWidth="1"/>
    <col min="16133" max="16133" width="4.5703125" style="410" customWidth="1"/>
    <col min="16134" max="16134" width="5.140625" style="410" customWidth="1"/>
    <col min="16135" max="16135" width="4" style="410" customWidth="1"/>
    <col min="16136" max="16136" width="4.7109375" style="410" customWidth="1"/>
    <col min="16137" max="16137" width="4.140625" style="410" customWidth="1"/>
    <col min="16138" max="16139" width="3.5703125" style="410" customWidth="1"/>
    <col min="16140" max="16155" width="2.85546875" style="410" customWidth="1"/>
    <col min="16156" max="16156" width="3.28515625" style="410" customWidth="1"/>
    <col min="16157" max="16157" width="3.5703125" style="410" customWidth="1"/>
    <col min="16158" max="16182" width="2.85546875" style="410" customWidth="1"/>
    <col min="16183" max="16384" width="9.140625" style="410"/>
  </cols>
  <sheetData>
    <row r="2" spans="1:55" ht="12.75" customHeight="1">
      <c r="A2" s="1502"/>
      <c r="B2" s="1502"/>
      <c r="C2" s="1502"/>
      <c r="D2" s="1502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413"/>
      <c r="AF2" s="413"/>
      <c r="AG2" s="413"/>
      <c r="AH2" s="413"/>
      <c r="AI2" s="413"/>
      <c r="AJ2" s="413"/>
      <c r="AK2" s="413"/>
      <c r="AL2" s="413"/>
      <c r="AM2" s="413"/>
      <c r="AN2" s="413"/>
      <c r="AO2" s="413"/>
      <c r="AP2" s="413"/>
      <c r="AQ2" s="413"/>
      <c r="AR2" s="413"/>
      <c r="AS2" s="413"/>
      <c r="AT2" s="413"/>
      <c r="AU2" s="413"/>
      <c r="AV2" s="413"/>
      <c r="AW2" s="413"/>
      <c r="AX2" s="413"/>
      <c r="AY2" s="413"/>
      <c r="AZ2" s="413"/>
      <c r="BA2" s="413"/>
      <c r="BB2" s="413"/>
    </row>
    <row r="3" spans="1:55" s="419" customFormat="1" ht="12.75" customHeight="1">
      <c r="A3" s="1581"/>
      <c r="B3" s="1581"/>
      <c r="C3" s="1581"/>
      <c r="D3" s="1581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413"/>
      <c r="AD3" s="413"/>
      <c r="AE3" s="413"/>
      <c r="AF3" s="413"/>
      <c r="AG3" s="413"/>
      <c r="AH3" s="413"/>
      <c r="AI3" s="413"/>
      <c r="AJ3" s="413"/>
      <c r="AK3" s="413"/>
      <c r="AL3" s="413"/>
      <c r="AM3" s="413"/>
      <c r="AN3" s="413"/>
      <c r="AO3" s="413"/>
      <c r="AP3" s="413"/>
      <c r="AQ3" s="413"/>
      <c r="AR3" s="413"/>
      <c r="AS3" s="413"/>
      <c r="AT3" s="413"/>
      <c r="AU3" s="413"/>
      <c r="AV3" s="413"/>
      <c r="AW3" s="413"/>
      <c r="AX3" s="413"/>
      <c r="AY3" s="413"/>
      <c r="AZ3" s="413"/>
      <c r="BA3" s="413"/>
      <c r="BB3" s="413"/>
    </row>
    <row r="4" spans="1:55" s="419" customFormat="1" ht="12.75" customHeight="1">
      <c r="A4" s="1581"/>
      <c r="B4" s="1581"/>
      <c r="C4" s="1581"/>
      <c r="D4" s="1581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413"/>
      <c r="X4" s="413"/>
      <c r="Y4" s="413"/>
      <c r="Z4" s="413"/>
      <c r="AA4" s="413"/>
      <c r="AB4" s="413"/>
      <c r="AC4" s="413"/>
      <c r="AD4" s="413"/>
      <c r="AE4" s="413"/>
      <c r="AF4" s="413"/>
      <c r="AG4" s="413"/>
      <c r="AH4" s="413"/>
      <c r="AI4" s="413"/>
      <c r="AJ4" s="413"/>
      <c r="AK4" s="413"/>
      <c r="AL4" s="413"/>
      <c r="AM4" s="413"/>
      <c r="AN4" s="413"/>
      <c r="AO4" s="413"/>
      <c r="AP4" s="413"/>
      <c r="AQ4" s="413"/>
      <c r="AR4" s="413"/>
      <c r="AS4" s="413"/>
      <c r="AT4" s="413"/>
      <c r="AU4" s="413"/>
      <c r="AV4" s="413"/>
      <c r="AW4" s="413"/>
      <c r="AX4" s="413"/>
      <c r="AY4" s="413"/>
      <c r="AZ4" s="413"/>
      <c r="BA4" s="413"/>
      <c r="BB4" s="413"/>
    </row>
    <row r="5" spans="1:55" s="419" customFormat="1" ht="16.5" customHeight="1">
      <c r="A5" s="1582"/>
      <c r="B5" s="1582"/>
      <c r="C5" s="1582"/>
      <c r="D5" s="1583"/>
      <c r="E5" s="412"/>
      <c r="F5" s="412"/>
      <c r="G5" s="412"/>
      <c r="H5" s="412"/>
      <c r="I5" s="412"/>
      <c r="J5" s="1503"/>
      <c r="K5" s="1504"/>
      <c r="L5" s="1504"/>
      <c r="M5" s="1504"/>
      <c r="N5" s="1504"/>
      <c r="O5" s="1504"/>
      <c r="P5" s="1504"/>
      <c r="Q5" s="1504"/>
      <c r="R5" s="1504"/>
      <c r="S5" s="1504"/>
      <c r="T5" s="1504"/>
      <c r="U5" s="1504"/>
      <c r="V5" s="1504"/>
      <c r="W5" s="1504"/>
      <c r="X5" s="1504"/>
      <c r="Y5" s="1504"/>
      <c r="Z5" s="1504"/>
      <c r="AA5" s="1504"/>
      <c r="AB5" s="1504"/>
      <c r="AC5" s="1504"/>
      <c r="AD5" s="1504"/>
      <c r="AE5" s="1504"/>
      <c r="AF5" s="1504"/>
      <c r="AG5" s="1504"/>
      <c r="AH5" s="1504"/>
      <c r="AI5" s="1504"/>
      <c r="AJ5" s="1504"/>
      <c r="AK5" s="1504"/>
      <c r="AL5" s="1504"/>
      <c r="AM5" s="1504"/>
      <c r="AN5" s="1504"/>
      <c r="AO5" s="1504"/>
      <c r="AP5" s="1504"/>
      <c r="AQ5" s="1504"/>
      <c r="AR5" s="1504"/>
      <c r="AS5" s="1504"/>
      <c r="AT5" s="1504"/>
      <c r="AU5" s="1504"/>
      <c r="AV5" s="1504"/>
      <c r="AW5" s="1504"/>
      <c r="AX5" s="1504"/>
      <c r="AY5" s="1504"/>
      <c r="AZ5" s="1504"/>
      <c r="BA5" s="1504"/>
      <c r="BB5" s="1504"/>
    </row>
    <row r="6" spans="1:55" s="419" customFormat="1" ht="16.5" customHeight="1">
      <c r="A6" s="1580"/>
      <c r="B6" s="1580"/>
      <c r="C6" s="1580"/>
      <c r="D6" s="1580"/>
      <c r="E6" s="412"/>
      <c r="F6" s="412"/>
      <c r="G6" s="412"/>
      <c r="H6" s="412"/>
      <c r="I6" s="412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1"/>
      <c r="AH6" s="411"/>
      <c r="AI6" s="411"/>
      <c r="AJ6" s="411"/>
      <c r="AK6" s="411"/>
      <c r="AL6" s="411"/>
      <c r="AM6" s="411"/>
      <c r="AN6" s="411"/>
      <c r="AO6" s="411"/>
      <c r="AP6" s="411"/>
      <c r="AQ6" s="411"/>
      <c r="AR6" s="411"/>
      <c r="AS6" s="411"/>
      <c r="AT6" s="411"/>
      <c r="AU6" s="411"/>
      <c r="AV6" s="411"/>
      <c r="AW6" s="411"/>
      <c r="AX6" s="411"/>
      <c r="AY6" s="411"/>
      <c r="AZ6" s="411"/>
      <c r="BA6" s="411"/>
      <c r="BB6" s="411"/>
    </row>
    <row r="7" spans="1:55" ht="24" customHeight="1" thickBot="1">
      <c r="A7" s="420"/>
      <c r="B7" s="420"/>
      <c r="C7" s="420"/>
      <c r="D7" s="420"/>
      <c r="E7" s="420"/>
      <c r="F7" s="420"/>
      <c r="G7" s="420"/>
      <c r="H7" s="420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1"/>
      <c r="T7" s="421"/>
      <c r="U7" s="421"/>
      <c r="V7" s="421"/>
      <c r="W7" s="421"/>
      <c r="X7" s="421"/>
      <c r="Y7" s="421"/>
      <c r="Z7" s="421"/>
      <c r="AA7" s="421"/>
      <c r="AB7" s="421"/>
      <c r="AC7" s="421"/>
      <c r="AD7" s="421"/>
      <c r="AE7" s="421"/>
      <c r="AF7" s="421"/>
      <c r="AG7" s="421"/>
      <c r="AH7" s="421"/>
      <c r="AI7" s="421"/>
      <c r="AJ7" s="421"/>
      <c r="AK7" s="421"/>
      <c r="AL7" s="421"/>
      <c r="AM7" s="421"/>
      <c r="AN7" s="421"/>
      <c r="AO7" s="421"/>
      <c r="AP7" s="421"/>
      <c r="AQ7" s="421"/>
      <c r="AR7" s="421"/>
      <c r="AS7" s="421"/>
      <c r="AT7" s="421"/>
      <c r="AU7" s="421"/>
      <c r="AV7" s="421"/>
      <c r="AW7" s="421"/>
      <c r="AX7" s="421"/>
      <c r="AY7" s="421"/>
      <c r="AZ7" s="421"/>
      <c r="BA7" s="421"/>
      <c r="BB7" s="421"/>
    </row>
    <row r="8" spans="1:55" ht="18" customHeight="1">
      <c r="A8" s="1603" t="s">
        <v>266</v>
      </c>
      <c r="B8" s="1525" t="s">
        <v>267</v>
      </c>
      <c r="C8" s="1604"/>
      <c r="D8" s="1526"/>
      <c r="E8" s="1606" t="s">
        <v>268</v>
      </c>
      <c r="F8" s="1607" t="s">
        <v>269</v>
      </c>
      <c r="G8" s="1608"/>
      <c r="H8" s="1608"/>
      <c r="I8" s="1609"/>
      <c r="J8" s="1610"/>
      <c r="K8" s="1584" t="s">
        <v>459</v>
      </c>
      <c r="L8" s="1585"/>
      <c r="M8" s="1585"/>
      <c r="N8" s="1585"/>
      <c r="O8" s="1585"/>
      <c r="P8" s="1585"/>
      <c r="Q8" s="1585"/>
      <c r="R8" s="1585"/>
      <c r="S8" s="1585"/>
      <c r="T8" s="1585"/>
      <c r="U8" s="1585"/>
      <c r="V8" s="1585"/>
      <c r="W8" s="1585"/>
      <c r="X8" s="1585"/>
      <c r="Y8" s="1585"/>
      <c r="Z8" s="1585"/>
      <c r="AA8" s="1585"/>
      <c r="AB8" s="1585"/>
      <c r="AC8" s="1585"/>
      <c r="AD8" s="1585"/>
      <c r="AE8" s="1585"/>
      <c r="AF8" s="1585"/>
      <c r="AG8" s="1585"/>
      <c r="AH8" s="1585"/>
      <c r="AI8" s="1585"/>
      <c r="AJ8" s="1585"/>
      <c r="AK8" s="1585"/>
      <c r="AL8" s="1585"/>
      <c r="AM8" s="1585"/>
      <c r="AN8" s="1585"/>
      <c r="AO8" s="1585"/>
      <c r="AP8" s="1585"/>
      <c r="AQ8" s="1585"/>
      <c r="AR8" s="1585"/>
      <c r="AS8" s="1585"/>
      <c r="AT8" s="1585"/>
      <c r="AU8" s="1585"/>
      <c r="AV8" s="1585"/>
      <c r="AW8" s="1585"/>
      <c r="AX8" s="1585"/>
      <c r="AY8" s="1585"/>
      <c r="AZ8" s="1585"/>
      <c r="BA8" s="1585"/>
      <c r="BB8" s="1586"/>
    </row>
    <row r="9" spans="1:55" ht="18" customHeight="1">
      <c r="A9" s="1567"/>
      <c r="B9" s="1527"/>
      <c r="C9" s="1605"/>
      <c r="D9" s="1528"/>
      <c r="E9" s="1594"/>
      <c r="F9" s="422"/>
      <c r="G9" s="423"/>
      <c r="H9" s="423"/>
      <c r="I9" s="424"/>
      <c r="J9" s="1611"/>
      <c r="K9" s="1587" t="s">
        <v>447</v>
      </c>
      <c r="L9" s="1588"/>
      <c r="M9" s="1588"/>
      <c r="N9" s="1588"/>
      <c r="O9" s="1588"/>
      <c r="P9" s="1588"/>
      <c r="Q9" s="1588"/>
      <c r="R9" s="1588"/>
      <c r="S9" s="1588"/>
      <c r="T9" s="1588"/>
      <c r="U9" s="1588"/>
      <c r="V9" s="1588"/>
      <c r="W9" s="1588"/>
      <c r="X9" s="1588"/>
      <c r="Y9" s="1588"/>
      <c r="Z9" s="1588"/>
      <c r="AA9" s="1588"/>
      <c r="AB9" s="1588"/>
      <c r="AC9" s="1588"/>
      <c r="AD9" s="1588"/>
      <c r="AE9" s="1588"/>
      <c r="AF9" s="1588"/>
      <c r="AG9" s="1588"/>
      <c r="AH9" s="1588"/>
      <c r="AI9" s="1588"/>
      <c r="AJ9" s="1588"/>
      <c r="AK9" s="1588"/>
      <c r="AL9" s="1588"/>
      <c r="AM9" s="1588"/>
      <c r="AN9" s="1588"/>
      <c r="AO9" s="1588"/>
      <c r="AP9" s="1588"/>
      <c r="AQ9" s="1588"/>
      <c r="AR9" s="1588"/>
      <c r="AS9" s="1588"/>
      <c r="AT9" s="1588"/>
      <c r="AU9" s="1588"/>
      <c r="AV9" s="1588"/>
      <c r="AW9" s="1588"/>
      <c r="AX9" s="1588"/>
      <c r="AY9" s="1588"/>
      <c r="AZ9" s="1588"/>
      <c r="BA9" s="1588"/>
      <c r="BB9" s="1589"/>
    </row>
    <row r="10" spans="1:55" ht="18" customHeight="1" thickBot="1">
      <c r="A10" s="1567"/>
      <c r="B10" s="1527"/>
      <c r="C10" s="1605"/>
      <c r="D10" s="1528"/>
      <c r="E10" s="1594"/>
      <c r="F10" s="422"/>
      <c r="G10" s="423"/>
      <c r="H10" s="423"/>
      <c r="I10" s="424"/>
      <c r="J10" s="1611"/>
      <c r="K10" s="1590" t="s">
        <v>375</v>
      </c>
      <c r="L10" s="1591"/>
      <c r="M10" s="1591"/>
      <c r="N10" s="1591"/>
      <c r="O10" s="1591"/>
      <c r="P10" s="1591"/>
      <c r="Q10" s="1591"/>
      <c r="R10" s="1591"/>
      <c r="S10" s="1591"/>
      <c r="T10" s="1591"/>
      <c r="U10" s="1591"/>
      <c r="V10" s="1591"/>
      <c r="W10" s="1591"/>
      <c r="X10" s="1591"/>
      <c r="Y10" s="1591"/>
      <c r="Z10" s="1591"/>
      <c r="AA10" s="1591"/>
      <c r="AB10" s="1591"/>
      <c r="AC10" s="1591"/>
      <c r="AD10" s="1591"/>
      <c r="AE10" s="1591"/>
      <c r="AF10" s="1591"/>
      <c r="AG10" s="1591"/>
      <c r="AH10" s="1591"/>
      <c r="AI10" s="1591"/>
      <c r="AJ10" s="1591"/>
      <c r="AK10" s="1591"/>
      <c r="AL10" s="1591"/>
      <c r="AM10" s="1591"/>
      <c r="AN10" s="1591"/>
      <c r="AO10" s="1591"/>
      <c r="AP10" s="1591"/>
      <c r="AQ10" s="1591"/>
      <c r="AR10" s="1591"/>
      <c r="AS10" s="1591"/>
      <c r="AT10" s="1591"/>
      <c r="AU10" s="1591"/>
      <c r="AV10" s="1591"/>
      <c r="AW10" s="1591"/>
      <c r="AX10" s="1591"/>
      <c r="AY10" s="1591"/>
      <c r="AZ10" s="1591"/>
      <c r="BA10" s="1591"/>
      <c r="BB10" s="1592"/>
    </row>
    <row r="11" spans="1:55" ht="14.25" customHeight="1" thickBot="1">
      <c r="A11" s="1567"/>
      <c r="B11" s="1527"/>
      <c r="C11" s="1605"/>
      <c r="D11" s="1528"/>
      <c r="E11" s="1594"/>
      <c r="F11" s="1593" t="s">
        <v>270</v>
      </c>
      <c r="G11" s="1593" t="s">
        <v>376</v>
      </c>
      <c r="H11" s="1613" t="s">
        <v>272</v>
      </c>
      <c r="I11" s="1615" t="s">
        <v>377</v>
      </c>
      <c r="J11" s="1612"/>
      <c r="K11" s="1598" t="s">
        <v>23</v>
      </c>
      <c r="L11" s="1596"/>
      <c r="M11" s="1596"/>
      <c r="N11" s="1599"/>
      <c r="O11" s="1595" t="s">
        <v>24</v>
      </c>
      <c r="P11" s="1596"/>
      <c r="Q11" s="1596"/>
      <c r="R11" s="1596"/>
      <c r="S11" s="1599"/>
      <c r="T11" s="1595" t="s">
        <v>25</v>
      </c>
      <c r="U11" s="1596"/>
      <c r="V11" s="1596"/>
      <c r="W11" s="1599"/>
      <c r="X11" s="1595" t="s">
        <v>26</v>
      </c>
      <c r="Y11" s="1596"/>
      <c r="Z11" s="1596"/>
      <c r="AA11" s="1599"/>
      <c r="AB11" s="1595" t="s">
        <v>27</v>
      </c>
      <c r="AC11" s="1596"/>
      <c r="AD11" s="1596"/>
      <c r="AE11" s="1596"/>
      <c r="AF11" s="1599"/>
      <c r="AG11" s="1595" t="s">
        <v>28</v>
      </c>
      <c r="AH11" s="1596"/>
      <c r="AI11" s="1596"/>
      <c r="AJ11" s="1599"/>
      <c r="AK11" s="1595" t="s">
        <v>29</v>
      </c>
      <c r="AL11" s="1596"/>
      <c r="AM11" s="1596"/>
      <c r="AN11" s="1599"/>
      <c r="AO11" s="1595" t="s">
        <v>30</v>
      </c>
      <c r="AP11" s="1596"/>
      <c r="AQ11" s="1596"/>
      <c r="AR11" s="1596"/>
      <c r="AS11" s="1599"/>
      <c r="AT11" s="1595" t="s">
        <v>31</v>
      </c>
      <c r="AU11" s="1596"/>
      <c r="AV11" s="1596"/>
      <c r="AW11" s="1599"/>
      <c r="AX11" s="1595" t="s">
        <v>32</v>
      </c>
      <c r="AY11" s="1596"/>
      <c r="AZ11" s="1596"/>
      <c r="BA11" s="1596"/>
      <c r="BB11" s="1597"/>
    </row>
    <row r="12" spans="1:55" ht="12.75" customHeight="1">
      <c r="A12" s="1567"/>
      <c r="B12" s="1527"/>
      <c r="C12" s="1605"/>
      <c r="D12" s="1528"/>
      <c r="E12" s="1594"/>
      <c r="F12" s="1594"/>
      <c r="G12" s="1594"/>
      <c r="H12" s="1614"/>
      <c r="I12" s="1616"/>
      <c r="J12" s="426" t="s">
        <v>243</v>
      </c>
      <c r="K12" s="483">
        <v>1</v>
      </c>
      <c r="L12" s="481">
        <v>8</v>
      </c>
      <c r="M12" s="120">
        <v>15</v>
      </c>
      <c r="N12" s="120">
        <v>22</v>
      </c>
      <c r="O12" s="120">
        <v>29</v>
      </c>
      <c r="P12" s="120">
        <v>6</v>
      </c>
      <c r="Q12" s="120">
        <v>13</v>
      </c>
      <c r="R12" s="120">
        <v>20</v>
      </c>
      <c r="S12" s="120">
        <v>27</v>
      </c>
      <c r="T12" s="481">
        <v>3</v>
      </c>
      <c r="U12" s="120">
        <v>10</v>
      </c>
      <c r="V12" s="120">
        <v>17</v>
      </c>
      <c r="W12" s="120">
        <v>24</v>
      </c>
      <c r="X12" s="481">
        <v>1</v>
      </c>
      <c r="Y12" s="120">
        <v>8</v>
      </c>
      <c r="Z12" s="120">
        <v>15</v>
      </c>
      <c r="AA12" s="120">
        <v>22</v>
      </c>
      <c r="AB12" s="120">
        <v>29</v>
      </c>
      <c r="AC12" s="121">
        <v>5</v>
      </c>
      <c r="AD12" s="120">
        <v>12</v>
      </c>
      <c r="AE12" s="120">
        <v>19</v>
      </c>
      <c r="AF12" s="120">
        <v>26</v>
      </c>
      <c r="AG12" s="481">
        <v>2</v>
      </c>
      <c r="AH12" s="120">
        <v>9</v>
      </c>
      <c r="AI12" s="120">
        <v>16</v>
      </c>
      <c r="AJ12" s="121">
        <v>23</v>
      </c>
      <c r="AK12" s="481">
        <v>2</v>
      </c>
      <c r="AL12" s="120">
        <v>9</v>
      </c>
      <c r="AM12" s="120">
        <v>16</v>
      </c>
      <c r="AN12" s="120">
        <v>23</v>
      </c>
      <c r="AO12" s="120">
        <v>30</v>
      </c>
      <c r="AP12" s="120">
        <v>6</v>
      </c>
      <c r="AQ12" s="120">
        <v>13</v>
      </c>
      <c r="AR12" s="120">
        <v>20</v>
      </c>
      <c r="AS12" s="120">
        <v>27</v>
      </c>
      <c r="AT12" s="481">
        <v>4</v>
      </c>
      <c r="AU12" s="120">
        <v>11</v>
      </c>
      <c r="AV12" s="120">
        <v>18</v>
      </c>
      <c r="AW12" s="120">
        <v>25</v>
      </c>
      <c r="AX12" s="120">
        <v>1</v>
      </c>
      <c r="AY12" s="120">
        <v>8</v>
      </c>
      <c r="AZ12" s="120">
        <v>15</v>
      </c>
      <c r="BA12" s="120">
        <v>22</v>
      </c>
      <c r="BB12" s="490">
        <v>29</v>
      </c>
    </row>
    <row r="13" spans="1:55" ht="12.75" customHeight="1">
      <c r="A13" s="1567"/>
      <c r="B13" s="1527"/>
      <c r="C13" s="1605"/>
      <c r="D13" s="1528"/>
      <c r="E13" s="1594"/>
      <c r="F13" s="1594"/>
      <c r="G13" s="1594"/>
      <c r="H13" s="1614"/>
      <c r="I13" s="1616"/>
      <c r="J13" s="484" t="s">
        <v>244</v>
      </c>
      <c r="K13" s="803">
        <v>2</v>
      </c>
      <c r="L13" s="488">
        <v>9</v>
      </c>
      <c r="M13" s="487">
        <v>16</v>
      </c>
      <c r="N13" s="487">
        <v>23</v>
      </c>
      <c r="O13" s="487">
        <v>30</v>
      </c>
      <c r="P13" s="487">
        <v>7</v>
      </c>
      <c r="Q13" s="487">
        <v>14</v>
      </c>
      <c r="R13" s="487">
        <v>21</v>
      </c>
      <c r="S13" s="487">
        <v>28</v>
      </c>
      <c r="T13" s="804">
        <v>4</v>
      </c>
      <c r="U13" s="487">
        <v>11</v>
      </c>
      <c r="V13" s="487">
        <v>18</v>
      </c>
      <c r="W13" s="487">
        <v>25</v>
      </c>
      <c r="X13" s="488">
        <v>2</v>
      </c>
      <c r="Y13" s="487">
        <v>9</v>
      </c>
      <c r="Z13" s="487">
        <v>16</v>
      </c>
      <c r="AA13" s="487">
        <v>23</v>
      </c>
      <c r="AB13" s="487">
        <v>30</v>
      </c>
      <c r="AC13" s="489">
        <v>6</v>
      </c>
      <c r="AD13" s="487">
        <v>13</v>
      </c>
      <c r="AE13" s="487">
        <v>20</v>
      </c>
      <c r="AF13" s="487">
        <v>27</v>
      </c>
      <c r="AG13" s="488">
        <v>3</v>
      </c>
      <c r="AH13" s="487">
        <v>10</v>
      </c>
      <c r="AI13" s="487">
        <v>17</v>
      </c>
      <c r="AJ13" s="487">
        <v>24</v>
      </c>
      <c r="AK13" s="488">
        <v>3</v>
      </c>
      <c r="AL13" s="487">
        <v>10</v>
      </c>
      <c r="AM13" s="487">
        <v>17</v>
      </c>
      <c r="AN13" s="487">
        <v>24</v>
      </c>
      <c r="AO13" s="487">
        <v>31</v>
      </c>
      <c r="AP13" s="487">
        <v>7</v>
      </c>
      <c r="AQ13" s="487">
        <v>14</v>
      </c>
      <c r="AR13" s="487">
        <v>21</v>
      </c>
      <c r="AS13" s="487">
        <v>28</v>
      </c>
      <c r="AT13" s="488">
        <v>5</v>
      </c>
      <c r="AU13" s="487">
        <v>12</v>
      </c>
      <c r="AV13" s="487">
        <v>19</v>
      </c>
      <c r="AW13" s="487">
        <v>26</v>
      </c>
      <c r="AX13" s="487">
        <v>2</v>
      </c>
      <c r="AY13" s="487">
        <v>9</v>
      </c>
      <c r="AZ13" s="487">
        <v>16</v>
      </c>
      <c r="BA13" s="487">
        <v>23</v>
      </c>
      <c r="BB13" s="491">
        <v>30</v>
      </c>
    </row>
    <row r="14" spans="1:55" ht="12.75" customHeight="1">
      <c r="A14" s="1567"/>
      <c r="B14" s="1527"/>
      <c r="C14" s="1605"/>
      <c r="D14" s="1528"/>
      <c r="E14" s="1594"/>
      <c r="F14" s="1594"/>
      <c r="G14" s="1594"/>
      <c r="H14" s="1614"/>
      <c r="I14" s="1616"/>
      <c r="J14" s="426" t="s">
        <v>238</v>
      </c>
      <c r="K14" s="805">
        <v>3</v>
      </c>
      <c r="L14" s="481">
        <v>10</v>
      </c>
      <c r="M14" s="481">
        <v>17</v>
      </c>
      <c r="N14" s="120">
        <v>24</v>
      </c>
      <c r="O14" s="120">
        <v>1</v>
      </c>
      <c r="P14" s="120">
        <v>8</v>
      </c>
      <c r="Q14" s="120">
        <v>15</v>
      </c>
      <c r="R14" s="120">
        <v>22</v>
      </c>
      <c r="S14" s="120">
        <v>29</v>
      </c>
      <c r="T14" s="481">
        <v>5</v>
      </c>
      <c r="U14" s="120">
        <v>12</v>
      </c>
      <c r="V14" s="120">
        <v>19</v>
      </c>
      <c r="W14" s="120">
        <v>26</v>
      </c>
      <c r="X14" s="481">
        <v>3</v>
      </c>
      <c r="Y14" s="120">
        <v>10</v>
      </c>
      <c r="Z14" s="120">
        <v>17</v>
      </c>
      <c r="AA14" s="120">
        <v>24</v>
      </c>
      <c r="AB14" s="120">
        <v>31</v>
      </c>
      <c r="AC14" s="121">
        <v>7</v>
      </c>
      <c r="AD14" s="120">
        <v>14</v>
      </c>
      <c r="AE14" s="120">
        <v>21</v>
      </c>
      <c r="AF14" s="120">
        <v>28</v>
      </c>
      <c r="AG14" s="481">
        <v>4</v>
      </c>
      <c r="AH14" s="120">
        <v>11</v>
      </c>
      <c r="AI14" s="120">
        <v>18</v>
      </c>
      <c r="AJ14" s="120">
        <v>25</v>
      </c>
      <c r="AK14" s="481">
        <v>4</v>
      </c>
      <c r="AL14" s="120">
        <v>11</v>
      </c>
      <c r="AM14" s="120">
        <v>18</v>
      </c>
      <c r="AN14" s="120">
        <v>25</v>
      </c>
      <c r="AO14" s="120">
        <v>1</v>
      </c>
      <c r="AP14" s="120">
        <v>8</v>
      </c>
      <c r="AQ14" s="120">
        <v>15</v>
      </c>
      <c r="AR14" s="120">
        <v>22</v>
      </c>
      <c r="AS14" s="120">
        <v>29</v>
      </c>
      <c r="AT14" s="481">
        <v>6</v>
      </c>
      <c r="AU14" s="120">
        <v>13</v>
      </c>
      <c r="AV14" s="120">
        <v>20</v>
      </c>
      <c r="AW14" s="120">
        <v>27</v>
      </c>
      <c r="AX14" s="120">
        <v>3</v>
      </c>
      <c r="AY14" s="120">
        <v>10</v>
      </c>
      <c r="AZ14" s="120">
        <v>17</v>
      </c>
      <c r="BA14" s="120">
        <v>24</v>
      </c>
      <c r="BB14" s="490">
        <v>31</v>
      </c>
    </row>
    <row r="15" spans="1:55" ht="12.75" customHeight="1">
      <c r="A15" s="1567"/>
      <c r="B15" s="1527"/>
      <c r="C15" s="1605"/>
      <c r="D15" s="1528"/>
      <c r="E15" s="1594"/>
      <c r="F15" s="1594"/>
      <c r="G15" s="1594"/>
      <c r="H15" s="1614"/>
      <c r="I15" s="1616"/>
      <c r="J15" s="425" t="s">
        <v>239</v>
      </c>
      <c r="K15" s="120">
        <v>4</v>
      </c>
      <c r="L15" s="120">
        <v>11</v>
      </c>
      <c r="M15" s="120">
        <v>18</v>
      </c>
      <c r="N15" s="120">
        <v>25</v>
      </c>
      <c r="O15" s="120">
        <v>2</v>
      </c>
      <c r="P15" s="120">
        <v>9</v>
      </c>
      <c r="Q15" s="120">
        <v>16</v>
      </c>
      <c r="R15" s="120">
        <v>23</v>
      </c>
      <c r="S15" s="120">
        <v>30</v>
      </c>
      <c r="T15" s="120">
        <v>6</v>
      </c>
      <c r="U15" s="120">
        <v>13</v>
      </c>
      <c r="V15" s="120">
        <v>20</v>
      </c>
      <c r="W15" s="120">
        <v>27</v>
      </c>
      <c r="X15" s="120">
        <v>4</v>
      </c>
      <c r="Y15" s="120">
        <v>11</v>
      </c>
      <c r="Z15" s="120">
        <v>18</v>
      </c>
      <c r="AA15" s="120">
        <v>25</v>
      </c>
      <c r="AB15" s="121">
        <v>1</v>
      </c>
      <c r="AC15" s="121">
        <v>8</v>
      </c>
      <c r="AD15" s="120">
        <v>15</v>
      </c>
      <c r="AE15" s="120">
        <v>22</v>
      </c>
      <c r="AF15" s="120">
        <v>29</v>
      </c>
      <c r="AG15" s="120">
        <v>5</v>
      </c>
      <c r="AH15" s="120">
        <v>12</v>
      </c>
      <c r="AI15" s="120">
        <v>19</v>
      </c>
      <c r="AJ15" s="120">
        <v>26</v>
      </c>
      <c r="AK15" s="120">
        <v>5</v>
      </c>
      <c r="AL15" s="120">
        <v>12</v>
      </c>
      <c r="AM15" s="120">
        <v>19</v>
      </c>
      <c r="AN15" s="120">
        <v>26</v>
      </c>
      <c r="AO15" s="120">
        <v>2</v>
      </c>
      <c r="AP15" s="120">
        <v>9</v>
      </c>
      <c r="AQ15" s="120">
        <v>16</v>
      </c>
      <c r="AR15" s="120">
        <v>23</v>
      </c>
      <c r="AS15" s="120">
        <v>30</v>
      </c>
      <c r="AT15" s="120">
        <v>7</v>
      </c>
      <c r="AU15" s="120">
        <v>14</v>
      </c>
      <c r="AV15" s="120">
        <v>21</v>
      </c>
      <c r="AW15" s="120">
        <v>28</v>
      </c>
      <c r="AX15" s="120">
        <v>4</v>
      </c>
      <c r="AY15" s="120">
        <v>11</v>
      </c>
      <c r="AZ15" s="120">
        <v>18</v>
      </c>
      <c r="BA15" s="607">
        <v>25</v>
      </c>
      <c r="BB15" s="800">
        <v>1</v>
      </c>
      <c r="BC15" s="410" t="s">
        <v>378</v>
      </c>
    </row>
    <row r="16" spans="1:55" ht="12.75" customHeight="1">
      <c r="A16" s="1567"/>
      <c r="B16" s="1527"/>
      <c r="C16" s="1605"/>
      <c r="D16" s="1528"/>
      <c r="E16" s="1594"/>
      <c r="F16" s="1594"/>
      <c r="G16" s="1594"/>
      <c r="H16" s="1614"/>
      <c r="I16" s="1616"/>
      <c r="J16" s="426" t="s">
        <v>240</v>
      </c>
      <c r="K16" s="481">
        <v>5</v>
      </c>
      <c r="L16" s="120">
        <v>12</v>
      </c>
      <c r="M16" s="120">
        <v>19</v>
      </c>
      <c r="N16" s="120">
        <v>26</v>
      </c>
      <c r="O16" s="120">
        <v>3</v>
      </c>
      <c r="P16" s="120">
        <v>10</v>
      </c>
      <c r="Q16" s="120">
        <v>17</v>
      </c>
      <c r="R16" s="120">
        <v>24</v>
      </c>
      <c r="S16" s="120">
        <v>31</v>
      </c>
      <c r="T16" s="120">
        <v>7</v>
      </c>
      <c r="U16" s="120">
        <v>14</v>
      </c>
      <c r="V16" s="120">
        <v>21</v>
      </c>
      <c r="W16" s="120">
        <v>28</v>
      </c>
      <c r="X16" s="120">
        <v>5</v>
      </c>
      <c r="Y16" s="120">
        <v>12</v>
      </c>
      <c r="Z16" s="120">
        <v>19</v>
      </c>
      <c r="AA16" s="120">
        <v>26</v>
      </c>
      <c r="AB16" s="121">
        <v>2</v>
      </c>
      <c r="AC16" s="120">
        <v>9</v>
      </c>
      <c r="AD16" s="120">
        <v>16</v>
      </c>
      <c r="AE16" s="120">
        <v>23</v>
      </c>
      <c r="AF16" s="120">
        <v>30</v>
      </c>
      <c r="AG16" s="120">
        <v>6</v>
      </c>
      <c r="AH16" s="120">
        <v>13</v>
      </c>
      <c r="AI16" s="120">
        <v>20</v>
      </c>
      <c r="AJ16" s="120">
        <v>27</v>
      </c>
      <c r="AK16" s="120">
        <v>6</v>
      </c>
      <c r="AL16" s="120">
        <v>13</v>
      </c>
      <c r="AM16" s="120">
        <v>20</v>
      </c>
      <c r="AN16" s="120">
        <v>27</v>
      </c>
      <c r="AO16" s="120">
        <v>3</v>
      </c>
      <c r="AP16" s="120">
        <v>10</v>
      </c>
      <c r="AQ16" s="120">
        <v>17</v>
      </c>
      <c r="AR16" s="120">
        <v>24</v>
      </c>
      <c r="AS16" s="482">
        <v>1</v>
      </c>
      <c r="AT16" s="120">
        <v>8</v>
      </c>
      <c r="AU16" s="120">
        <v>15</v>
      </c>
      <c r="AV16" s="120">
        <v>22</v>
      </c>
      <c r="AW16" s="120">
        <v>29</v>
      </c>
      <c r="AX16" s="120">
        <v>5</v>
      </c>
      <c r="AY16" s="121">
        <v>12</v>
      </c>
      <c r="AZ16" s="120">
        <v>19</v>
      </c>
      <c r="BA16" s="607">
        <v>26</v>
      </c>
      <c r="BB16" s="801">
        <v>2</v>
      </c>
    </row>
    <row r="17" spans="1:54" ht="12.75" customHeight="1">
      <c r="A17" s="1567"/>
      <c r="B17" s="1527"/>
      <c r="C17" s="1605"/>
      <c r="D17" s="1528"/>
      <c r="E17" s="1594"/>
      <c r="F17" s="1594"/>
      <c r="G17" s="1594"/>
      <c r="H17" s="1614"/>
      <c r="I17" s="1616"/>
      <c r="J17" s="426" t="s">
        <v>241</v>
      </c>
      <c r="K17" s="481">
        <v>6</v>
      </c>
      <c r="L17" s="120">
        <v>13</v>
      </c>
      <c r="M17" s="120">
        <v>20</v>
      </c>
      <c r="N17" s="120">
        <v>27</v>
      </c>
      <c r="O17" s="120">
        <v>4</v>
      </c>
      <c r="P17" s="120">
        <v>11</v>
      </c>
      <c r="Q17" s="120">
        <v>18</v>
      </c>
      <c r="R17" s="120">
        <v>25</v>
      </c>
      <c r="S17" s="481">
        <v>1</v>
      </c>
      <c r="T17" s="120">
        <v>8</v>
      </c>
      <c r="U17" s="120">
        <v>15</v>
      </c>
      <c r="V17" s="120">
        <v>22</v>
      </c>
      <c r="W17" s="120">
        <v>29</v>
      </c>
      <c r="X17" s="120">
        <v>6</v>
      </c>
      <c r="Y17" s="120">
        <v>13</v>
      </c>
      <c r="Z17" s="120">
        <v>20</v>
      </c>
      <c r="AA17" s="120">
        <v>27</v>
      </c>
      <c r="AB17" s="121">
        <v>3</v>
      </c>
      <c r="AC17" s="120">
        <v>10</v>
      </c>
      <c r="AD17" s="120">
        <v>17</v>
      </c>
      <c r="AE17" s="120">
        <v>24</v>
      </c>
      <c r="AF17" s="120">
        <v>31</v>
      </c>
      <c r="AG17" s="120">
        <v>7</v>
      </c>
      <c r="AH17" s="120">
        <v>14</v>
      </c>
      <c r="AI17" s="120">
        <v>21</v>
      </c>
      <c r="AJ17" s="120">
        <v>28</v>
      </c>
      <c r="AK17" s="120">
        <v>7</v>
      </c>
      <c r="AL17" s="120">
        <v>14</v>
      </c>
      <c r="AM17" s="120">
        <v>21</v>
      </c>
      <c r="AN17" s="120">
        <v>28</v>
      </c>
      <c r="AO17" s="120">
        <v>4</v>
      </c>
      <c r="AP17" s="120">
        <v>11</v>
      </c>
      <c r="AQ17" s="120">
        <v>18</v>
      </c>
      <c r="AR17" s="120">
        <v>25</v>
      </c>
      <c r="AS17" s="481">
        <v>2</v>
      </c>
      <c r="AT17" s="121">
        <v>9</v>
      </c>
      <c r="AU17" s="120">
        <v>16</v>
      </c>
      <c r="AV17" s="120">
        <v>23</v>
      </c>
      <c r="AW17" s="120">
        <v>30</v>
      </c>
      <c r="AX17" s="120">
        <v>6</v>
      </c>
      <c r="AY17" s="120">
        <v>13</v>
      </c>
      <c r="AZ17" s="120">
        <v>20</v>
      </c>
      <c r="BA17" s="607">
        <v>27</v>
      </c>
      <c r="BB17" s="801">
        <v>3</v>
      </c>
    </row>
    <row r="18" spans="1:54" ht="12.75" customHeight="1" thickBot="1">
      <c r="A18" s="1567"/>
      <c r="B18" s="1527"/>
      <c r="C18" s="1605"/>
      <c r="D18" s="1528"/>
      <c r="E18" s="1594"/>
      <c r="F18" s="1594"/>
      <c r="G18" s="1594"/>
      <c r="H18" s="1614"/>
      <c r="I18" s="1616"/>
      <c r="J18" s="426" t="s">
        <v>242</v>
      </c>
      <c r="K18" s="481">
        <v>7</v>
      </c>
      <c r="L18" s="120">
        <v>14</v>
      </c>
      <c r="M18" s="120">
        <v>21</v>
      </c>
      <c r="N18" s="120">
        <v>28</v>
      </c>
      <c r="O18" s="120">
        <v>5</v>
      </c>
      <c r="P18" s="120">
        <v>12</v>
      </c>
      <c r="Q18" s="120">
        <v>19</v>
      </c>
      <c r="R18" s="120">
        <v>26</v>
      </c>
      <c r="S18" s="481">
        <v>2</v>
      </c>
      <c r="T18" s="120">
        <v>9</v>
      </c>
      <c r="U18" s="120">
        <v>16</v>
      </c>
      <c r="V18" s="120">
        <v>23</v>
      </c>
      <c r="W18" s="120">
        <v>30</v>
      </c>
      <c r="X18" s="120">
        <v>7</v>
      </c>
      <c r="Y18" s="120">
        <v>14</v>
      </c>
      <c r="Z18" s="120">
        <v>21</v>
      </c>
      <c r="AA18" s="120">
        <v>28</v>
      </c>
      <c r="AB18" s="121">
        <v>4</v>
      </c>
      <c r="AC18" s="120">
        <v>11</v>
      </c>
      <c r="AD18" s="120">
        <v>18</v>
      </c>
      <c r="AE18" s="120">
        <v>25</v>
      </c>
      <c r="AF18" s="481">
        <v>1</v>
      </c>
      <c r="AG18" s="120">
        <v>8</v>
      </c>
      <c r="AH18" s="120">
        <v>15</v>
      </c>
      <c r="AI18" s="120">
        <v>22</v>
      </c>
      <c r="AJ18" s="481">
        <v>1</v>
      </c>
      <c r="AK18" s="121">
        <v>8</v>
      </c>
      <c r="AL18" s="120">
        <v>15</v>
      </c>
      <c r="AM18" s="120">
        <v>22</v>
      </c>
      <c r="AN18" s="120">
        <v>29</v>
      </c>
      <c r="AO18" s="120">
        <v>5</v>
      </c>
      <c r="AP18" s="120">
        <v>12</v>
      </c>
      <c r="AQ18" s="120">
        <v>19</v>
      </c>
      <c r="AR18" s="120">
        <v>26</v>
      </c>
      <c r="AS18" s="481">
        <v>3</v>
      </c>
      <c r="AT18" s="120">
        <v>10</v>
      </c>
      <c r="AU18" s="120">
        <v>17</v>
      </c>
      <c r="AV18" s="120">
        <v>24</v>
      </c>
      <c r="AW18" s="120">
        <v>31</v>
      </c>
      <c r="AX18" s="120">
        <v>7</v>
      </c>
      <c r="AY18" s="120">
        <v>14</v>
      </c>
      <c r="AZ18" s="120">
        <v>21</v>
      </c>
      <c r="BA18" s="607">
        <v>28</v>
      </c>
      <c r="BB18" s="802">
        <v>4</v>
      </c>
    </row>
    <row r="19" spans="1:54" ht="12.75" customHeight="1" thickBot="1">
      <c r="A19" s="1567"/>
      <c r="B19" s="1527"/>
      <c r="C19" s="1605"/>
      <c r="D19" s="1528"/>
      <c r="E19" s="1594"/>
      <c r="F19" s="1594"/>
      <c r="G19" s="1594"/>
      <c r="H19" s="1614"/>
      <c r="I19" s="1617"/>
      <c r="J19" s="1618"/>
      <c r="K19" s="1600" t="s">
        <v>86</v>
      </c>
      <c r="L19" s="1601"/>
      <c r="M19" s="1601"/>
      <c r="N19" s="1601"/>
      <c r="O19" s="1601"/>
      <c r="P19" s="1601"/>
      <c r="Q19" s="1601"/>
      <c r="R19" s="1601"/>
      <c r="S19" s="1601"/>
      <c r="T19" s="1601"/>
      <c r="U19" s="1601"/>
      <c r="V19" s="1601"/>
      <c r="W19" s="1601"/>
      <c r="X19" s="1601"/>
      <c r="Y19" s="1601"/>
      <c r="Z19" s="1601"/>
      <c r="AA19" s="1602"/>
      <c r="AB19" s="1625" t="s">
        <v>273</v>
      </c>
      <c r="AC19" s="1626"/>
      <c r="AD19" s="1627" t="s">
        <v>89</v>
      </c>
      <c r="AE19" s="1628"/>
      <c r="AF19" s="1628"/>
      <c r="AG19" s="1628"/>
      <c r="AH19" s="1628"/>
      <c r="AI19" s="1628"/>
      <c r="AJ19" s="1628"/>
      <c r="AK19" s="1628"/>
      <c r="AL19" s="1628"/>
      <c r="AM19" s="1628"/>
      <c r="AN19" s="1628"/>
      <c r="AO19" s="1628"/>
      <c r="AP19" s="1628"/>
      <c r="AQ19" s="1629" t="s">
        <v>273</v>
      </c>
      <c r="AR19" s="1630"/>
      <c r="AS19" s="1631" t="s">
        <v>298</v>
      </c>
      <c r="AT19" s="1631"/>
      <c r="AU19" s="1631"/>
      <c r="AV19" s="1631"/>
      <c r="AW19" s="1631"/>
      <c r="AX19" s="1631"/>
      <c r="AY19" s="1631"/>
      <c r="AZ19" s="1632"/>
      <c r="BA19" s="427"/>
      <c r="BB19" s="428"/>
    </row>
    <row r="20" spans="1:54" ht="12.75" customHeight="1" thickBot="1">
      <c r="A20" s="1567"/>
      <c r="B20" s="1527"/>
      <c r="C20" s="1605"/>
      <c r="D20" s="1528"/>
      <c r="E20" s="1594"/>
      <c r="F20" s="1594"/>
      <c r="G20" s="1594"/>
      <c r="H20" s="1614"/>
      <c r="I20" s="1617"/>
      <c r="J20" s="1619"/>
      <c r="K20" s="429">
        <v>1</v>
      </c>
      <c r="L20" s="430">
        <v>2</v>
      </c>
      <c r="M20" s="430">
        <v>3</v>
      </c>
      <c r="N20" s="430">
        <v>4</v>
      </c>
      <c r="O20" s="430">
        <v>5</v>
      </c>
      <c r="P20" s="430">
        <v>6</v>
      </c>
      <c r="Q20" s="430">
        <v>7</v>
      </c>
      <c r="R20" s="430">
        <v>8</v>
      </c>
      <c r="S20" s="430">
        <v>9</v>
      </c>
      <c r="T20" s="430">
        <v>10</v>
      </c>
      <c r="U20" s="430">
        <v>11</v>
      </c>
      <c r="V20" s="430">
        <v>12</v>
      </c>
      <c r="W20" s="430">
        <v>13</v>
      </c>
      <c r="X20" s="430">
        <v>14</v>
      </c>
      <c r="Y20" s="430">
        <v>15</v>
      </c>
      <c r="Z20" s="430">
        <v>16</v>
      </c>
      <c r="AA20" s="430">
        <v>17</v>
      </c>
      <c r="AB20" s="430">
        <v>18</v>
      </c>
      <c r="AC20" s="430">
        <v>19</v>
      </c>
      <c r="AD20" s="430">
        <v>20</v>
      </c>
      <c r="AE20" s="430">
        <v>21</v>
      </c>
      <c r="AF20" s="430">
        <v>22</v>
      </c>
      <c r="AG20" s="430">
        <v>23</v>
      </c>
      <c r="AH20" s="430">
        <v>24</v>
      </c>
      <c r="AI20" s="430">
        <v>25</v>
      </c>
      <c r="AJ20" s="430">
        <v>26</v>
      </c>
      <c r="AK20" s="430">
        <v>27</v>
      </c>
      <c r="AL20" s="430">
        <v>28</v>
      </c>
      <c r="AM20" s="430">
        <v>29</v>
      </c>
      <c r="AN20" s="430">
        <v>30</v>
      </c>
      <c r="AO20" s="430">
        <v>31</v>
      </c>
      <c r="AP20" s="431">
        <v>32</v>
      </c>
      <c r="AQ20" s="431">
        <v>33</v>
      </c>
      <c r="AR20" s="430">
        <v>34</v>
      </c>
      <c r="AS20" s="431">
        <v>35</v>
      </c>
      <c r="AT20" s="431">
        <v>36</v>
      </c>
      <c r="AU20" s="432">
        <v>37</v>
      </c>
      <c r="AV20" s="431">
        <v>38</v>
      </c>
      <c r="AW20" s="431">
        <v>39</v>
      </c>
      <c r="AX20" s="431">
        <v>40</v>
      </c>
      <c r="AY20" s="430">
        <v>41</v>
      </c>
      <c r="AZ20" s="430">
        <v>42</v>
      </c>
      <c r="BA20" s="430">
        <v>43</v>
      </c>
      <c r="BB20" s="433">
        <v>44</v>
      </c>
    </row>
    <row r="21" spans="1:54" s="446" customFormat="1" ht="12.75" customHeight="1">
      <c r="A21" s="434">
        <v>1</v>
      </c>
      <c r="B21" s="1633" t="s">
        <v>379</v>
      </c>
      <c r="C21" s="1633"/>
      <c r="D21" s="1633"/>
      <c r="E21" s="435">
        <f>F21+H21</f>
        <v>76</v>
      </c>
      <c r="F21" s="436">
        <f>SUM(K21:AA21)</f>
        <v>34</v>
      </c>
      <c r="G21" s="436" t="s">
        <v>276</v>
      </c>
      <c r="H21" s="436">
        <f>SUM(AD21:AP21)+SUM(AS21:AZ21)</f>
        <v>42</v>
      </c>
      <c r="I21" s="437" t="s">
        <v>380</v>
      </c>
      <c r="J21" s="1619"/>
      <c r="K21" s="438">
        <v>2</v>
      </c>
      <c r="L21" s="181">
        <v>2</v>
      </c>
      <c r="M21" s="181">
        <v>2</v>
      </c>
      <c r="N21" s="181">
        <v>2</v>
      </c>
      <c r="O21" s="181">
        <v>2</v>
      </c>
      <c r="P21" s="181">
        <v>2</v>
      </c>
      <c r="Q21" s="181">
        <v>2</v>
      </c>
      <c r="R21" s="181">
        <v>2</v>
      </c>
      <c r="S21" s="181">
        <v>2</v>
      </c>
      <c r="T21" s="181">
        <v>2</v>
      </c>
      <c r="U21" s="181">
        <v>2</v>
      </c>
      <c r="V21" s="181">
        <v>2</v>
      </c>
      <c r="W21" s="181">
        <v>2</v>
      </c>
      <c r="X21" s="181">
        <v>2</v>
      </c>
      <c r="Y21" s="439">
        <v>2</v>
      </c>
      <c r="Z21" s="439">
        <v>2</v>
      </c>
      <c r="AA21" s="440">
        <v>2</v>
      </c>
      <c r="AB21" s="1634" t="s">
        <v>250</v>
      </c>
      <c r="AC21" s="1635"/>
      <c r="AD21" s="441">
        <v>2</v>
      </c>
      <c r="AE21" s="441">
        <v>2</v>
      </c>
      <c r="AF21" s="441">
        <v>2</v>
      </c>
      <c r="AG21" s="441">
        <v>2</v>
      </c>
      <c r="AH21" s="441">
        <v>2</v>
      </c>
      <c r="AI21" s="441">
        <v>2</v>
      </c>
      <c r="AJ21" s="441">
        <v>2</v>
      </c>
      <c r="AK21" s="441">
        <v>2</v>
      </c>
      <c r="AL21" s="441">
        <v>2</v>
      </c>
      <c r="AM21" s="441">
        <v>2</v>
      </c>
      <c r="AN21" s="441">
        <v>2</v>
      </c>
      <c r="AO21" s="442">
        <v>2</v>
      </c>
      <c r="AP21" s="443">
        <v>2</v>
      </c>
      <c r="AQ21" s="1640" t="s">
        <v>381</v>
      </c>
      <c r="AR21" s="1641"/>
      <c r="AS21" s="444">
        <v>2</v>
      </c>
      <c r="AT21" s="444">
        <v>2</v>
      </c>
      <c r="AU21" s="444">
        <v>2</v>
      </c>
      <c r="AV21" s="444">
        <v>2</v>
      </c>
      <c r="AW21" s="444">
        <v>2</v>
      </c>
      <c r="AX21" s="444">
        <v>2</v>
      </c>
      <c r="AY21" s="445">
        <v>2</v>
      </c>
      <c r="AZ21" s="445">
        <v>2</v>
      </c>
      <c r="BA21" s="1658" t="s">
        <v>277</v>
      </c>
      <c r="BB21" s="1661" t="s">
        <v>250</v>
      </c>
    </row>
    <row r="22" spans="1:54" s="446" customFormat="1" ht="12.75" customHeight="1">
      <c r="A22" s="447">
        <v>2</v>
      </c>
      <c r="B22" s="1633" t="s">
        <v>382</v>
      </c>
      <c r="C22" s="1633"/>
      <c r="D22" s="1633"/>
      <c r="E22" s="435">
        <f t="shared" ref="E22:E38" si="0">F22+H22</f>
        <v>76</v>
      </c>
      <c r="F22" s="436">
        <f t="shared" ref="F22:F38" si="1">SUM(K22:AA22)</f>
        <v>34</v>
      </c>
      <c r="G22" s="436" t="s">
        <v>276</v>
      </c>
      <c r="H22" s="436">
        <f t="shared" ref="H22:H38" si="2">SUM(AD22:AP22)+SUM(AS22:AZ22)</f>
        <v>42</v>
      </c>
      <c r="I22" s="448" t="s">
        <v>276</v>
      </c>
      <c r="J22" s="1619"/>
      <c r="K22" s="438">
        <v>2</v>
      </c>
      <c r="L22" s="181">
        <v>2</v>
      </c>
      <c r="M22" s="181">
        <v>2</v>
      </c>
      <c r="N22" s="181">
        <v>2</v>
      </c>
      <c r="O22" s="181">
        <v>2</v>
      </c>
      <c r="P22" s="181">
        <v>2</v>
      </c>
      <c r="Q22" s="181">
        <v>2</v>
      </c>
      <c r="R22" s="181">
        <v>2</v>
      </c>
      <c r="S22" s="181">
        <v>2</v>
      </c>
      <c r="T22" s="181">
        <v>2</v>
      </c>
      <c r="U22" s="181">
        <v>2</v>
      </c>
      <c r="V22" s="181">
        <v>2</v>
      </c>
      <c r="W22" s="181">
        <v>2</v>
      </c>
      <c r="X22" s="181">
        <v>2</v>
      </c>
      <c r="Y22" s="181">
        <v>2</v>
      </c>
      <c r="Z22" s="181">
        <v>2</v>
      </c>
      <c r="AA22" s="181">
        <v>2</v>
      </c>
      <c r="AB22" s="1636"/>
      <c r="AC22" s="1637"/>
      <c r="AD22" s="444">
        <v>2</v>
      </c>
      <c r="AE22" s="444">
        <v>2</v>
      </c>
      <c r="AF22" s="449">
        <v>2</v>
      </c>
      <c r="AG22" s="449">
        <v>2</v>
      </c>
      <c r="AH22" s="444">
        <v>2</v>
      </c>
      <c r="AI22" s="444">
        <v>2</v>
      </c>
      <c r="AJ22" s="444">
        <v>2</v>
      </c>
      <c r="AK22" s="444">
        <v>2</v>
      </c>
      <c r="AL22" s="444">
        <v>2</v>
      </c>
      <c r="AM22" s="444">
        <v>2</v>
      </c>
      <c r="AN22" s="444">
        <v>2</v>
      </c>
      <c r="AO22" s="450">
        <v>2</v>
      </c>
      <c r="AP22" s="443">
        <v>2</v>
      </c>
      <c r="AQ22" s="1642"/>
      <c r="AR22" s="1643"/>
      <c r="AS22" s="444">
        <v>2</v>
      </c>
      <c r="AT22" s="444">
        <v>2</v>
      </c>
      <c r="AU22" s="444">
        <v>2</v>
      </c>
      <c r="AV22" s="444">
        <v>2</v>
      </c>
      <c r="AW22" s="444">
        <v>2</v>
      </c>
      <c r="AX22" s="451">
        <v>2</v>
      </c>
      <c r="AY22" s="452">
        <v>2</v>
      </c>
      <c r="AZ22" s="453">
        <v>2</v>
      </c>
      <c r="BA22" s="1659"/>
      <c r="BB22" s="1662"/>
    </row>
    <row r="23" spans="1:54" s="446" customFormat="1" ht="12" customHeight="1">
      <c r="A23" s="454">
        <v>3</v>
      </c>
      <c r="B23" s="1664" t="s">
        <v>383</v>
      </c>
      <c r="C23" s="1664"/>
      <c r="D23" s="1664"/>
      <c r="E23" s="435">
        <f t="shared" si="0"/>
        <v>76</v>
      </c>
      <c r="F23" s="436">
        <f t="shared" si="1"/>
        <v>34</v>
      </c>
      <c r="G23" s="436" t="s">
        <v>276</v>
      </c>
      <c r="H23" s="436">
        <f t="shared" si="2"/>
        <v>42</v>
      </c>
      <c r="I23" s="448" t="s">
        <v>380</v>
      </c>
      <c r="J23" s="1619"/>
      <c r="K23" s="455">
        <v>2</v>
      </c>
      <c r="L23" s="135">
        <v>2</v>
      </c>
      <c r="M23" s="135">
        <v>2</v>
      </c>
      <c r="N23" s="135">
        <v>2</v>
      </c>
      <c r="O23" s="135">
        <v>2</v>
      </c>
      <c r="P23" s="135">
        <v>2</v>
      </c>
      <c r="Q23" s="135">
        <v>2</v>
      </c>
      <c r="R23" s="135">
        <v>2</v>
      </c>
      <c r="S23" s="135">
        <v>2</v>
      </c>
      <c r="T23" s="135">
        <v>2</v>
      </c>
      <c r="U23" s="135">
        <v>2</v>
      </c>
      <c r="V23" s="135">
        <v>2</v>
      </c>
      <c r="W23" s="135">
        <v>2</v>
      </c>
      <c r="X23" s="135">
        <v>2</v>
      </c>
      <c r="Y23" s="456">
        <v>2</v>
      </c>
      <c r="Z23" s="456">
        <v>2</v>
      </c>
      <c r="AA23" s="456">
        <v>2</v>
      </c>
      <c r="AB23" s="1636"/>
      <c r="AC23" s="1637"/>
      <c r="AD23" s="457">
        <v>2</v>
      </c>
      <c r="AE23" s="457">
        <v>2</v>
      </c>
      <c r="AF23" s="458">
        <v>2</v>
      </c>
      <c r="AG23" s="458">
        <v>2</v>
      </c>
      <c r="AH23" s="458">
        <v>2</v>
      </c>
      <c r="AI23" s="458">
        <v>2</v>
      </c>
      <c r="AJ23" s="458">
        <v>2</v>
      </c>
      <c r="AK23" s="458">
        <v>2</v>
      </c>
      <c r="AL23" s="458">
        <v>2</v>
      </c>
      <c r="AM23" s="458">
        <v>2</v>
      </c>
      <c r="AN23" s="458">
        <v>2</v>
      </c>
      <c r="AO23" s="459">
        <v>2</v>
      </c>
      <c r="AP23" s="443">
        <v>2</v>
      </c>
      <c r="AQ23" s="1642"/>
      <c r="AR23" s="1643"/>
      <c r="AS23" s="444">
        <v>2</v>
      </c>
      <c r="AT23" s="444">
        <v>2</v>
      </c>
      <c r="AU23" s="444">
        <v>2</v>
      </c>
      <c r="AV23" s="444">
        <v>2</v>
      </c>
      <c r="AW23" s="444">
        <v>2</v>
      </c>
      <c r="AX23" s="444">
        <v>2</v>
      </c>
      <c r="AY23" s="460">
        <v>2</v>
      </c>
      <c r="AZ23" s="460">
        <v>2</v>
      </c>
      <c r="BA23" s="1659"/>
      <c r="BB23" s="1662"/>
    </row>
    <row r="24" spans="1:54" s="446" customFormat="1" ht="14.25" customHeight="1">
      <c r="A24" s="461">
        <v>4</v>
      </c>
      <c r="B24" s="1633" t="s">
        <v>300</v>
      </c>
      <c r="C24" s="1633"/>
      <c r="D24" s="1633"/>
      <c r="E24" s="435">
        <f t="shared" si="0"/>
        <v>76</v>
      </c>
      <c r="F24" s="436">
        <f t="shared" si="1"/>
        <v>34</v>
      </c>
      <c r="G24" s="436" t="s">
        <v>276</v>
      </c>
      <c r="H24" s="436">
        <f t="shared" si="2"/>
        <v>42</v>
      </c>
      <c r="I24" s="448" t="s">
        <v>380</v>
      </c>
      <c r="J24" s="1619"/>
      <c r="K24" s="438">
        <v>2</v>
      </c>
      <c r="L24" s="438">
        <v>2</v>
      </c>
      <c r="M24" s="438">
        <v>2</v>
      </c>
      <c r="N24" s="438">
        <v>2</v>
      </c>
      <c r="O24" s="438">
        <v>2</v>
      </c>
      <c r="P24" s="438">
        <v>2</v>
      </c>
      <c r="Q24" s="438">
        <v>2</v>
      </c>
      <c r="R24" s="438">
        <v>2</v>
      </c>
      <c r="S24" s="438">
        <v>2</v>
      </c>
      <c r="T24" s="438">
        <v>2</v>
      </c>
      <c r="U24" s="438">
        <v>2</v>
      </c>
      <c r="V24" s="438">
        <v>2</v>
      </c>
      <c r="W24" s="438">
        <v>2</v>
      </c>
      <c r="X24" s="438">
        <v>2</v>
      </c>
      <c r="Y24" s="438">
        <v>2</v>
      </c>
      <c r="Z24" s="438">
        <v>2</v>
      </c>
      <c r="AA24" s="438">
        <v>2</v>
      </c>
      <c r="AB24" s="1636"/>
      <c r="AC24" s="1637"/>
      <c r="AD24" s="444">
        <v>2</v>
      </c>
      <c r="AE24" s="444">
        <v>2</v>
      </c>
      <c r="AF24" s="444">
        <v>2</v>
      </c>
      <c r="AG24" s="444">
        <v>2</v>
      </c>
      <c r="AH24" s="444">
        <v>2</v>
      </c>
      <c r="AI24" s="444">
        <v>2</v>
      </c>
      <c r="AJ24" s="444">
        <v>2</v>
      </c>
      <c r="AK24" s="444">
        <v>2</v>
      </c>
      <c r="AL24" s="444">
        <v>2</v>
      </c>
      <c r="AM24" s="444">
        <v>2</v>
      </c>
      <c r="AN24" s="444">
        <v>2</v>
      </c>
      <c r="AO24" s="450">
        <v>2</v>
      </c>
      <c r="AP24" s="443">
        <v>2</v>
      </c>
      <c r="AQ24" s="1642"/>
      <c r="AR24" s="1643"/>
      <c r="AS24" s="444">
        <v>2</v>
      </c>
      <c r="AT24" s="444">
        <v>2</v>
      </c>
      <c r="AU24" s="444">
        <v>2</v>
      </c>
      <c r="AV24" s="444">
        <v>2</v>
      </c>
      <c r="AW24" s="444">
        <v>2</v>
      </c>
      <c r="AX24" s="444">
        <v>2</v>
      </c>
      <c r="AY24" s="462">
        <v>2</v>
      </c>
      <c r="AZ24" s="462">
        <v>2</v>
      </c>
      <c r="BA24" s="1659"/>
      <c r="BB24" s="1662"/>
    </row>
    <row r="25" spans="1:54" s="446" customFormat="1" ht="12.75" customHeight="1">
      <c r="A25" s="461">
        <v>5</v>
      </c>
      <c r="B25" s="1633" t="s">
        <v>302</v>
      </c>
      <c r="C25" s="1633"/>
      <c r="D25" s="1633"/>
      <c r="E25" s="435">
        <f t="shared" si="0"/>
        <v>118</v>
      </c>
      <c r="F25" s="436">
        <f t="shared" si="1"/>
        <v>34</v>
      </c>
      <c r="G25" s="436" t="s">
        <v>380</v>
      </c>
      <c r="H25" s="436">
        <f t="shared" si="2"/>
        <v>84</v>
      </c>
      <c r="I25" s="448" t="s">
        <v>384</v>
      </c>
      <c r="J25" s="1619"/>
      <c r="K25" s="438">
        <v>2</v>
      </c>
      <c r="L25" s="438">
        <v>2</v>
      </c>
      <c r="M25" s="438">
        <v>2</v>
      </c>
      <c r="N25" s="438">
        <v>2</v>
      </c>
      <c r="O25" s="438">
        <v>2</v>
      </c>
      <c r="P25" s="438">
        <v>2</v>
      </c>
      <c r="Q25" s="438">
        <v>2</v>
      </c>
      <c r="R25" s="438">
        <v>2</v>
      </c>
      <c r="S25" s="438">
        <v>2</v>
      </c>
      <c r="T25" s="438">
        <v>2</v>
      </c>
      <c r="U25" s="438">
        <v>2</v>
      </c>
      <c r="V25" s="438">
        <v>2</v>
      </c>
      <c r="W25" s="438">
        <v>2</v>
      </c>
      <c r="X25" s="438">
        <v>2</v>
      </c>
      <c r="Y25" s="438">
        <v>2</v>
      </c>
      <c r="Z25" s="438">
        <v>2</v>
      </c>
      <c r="AA25" s="438">
        <v>2</v>
      </c>
      <c r="AB25" s="1636"/>
      <c r="AC25" s="1637"/>
      <c r="AD25" s="444">
        <v>4</v>
      </c>
      <c r="AE25" s="444">
        <v>4</v>
      </c>
      <c r="AF25" s="444">
        <v>4</v>
      </c>
      <c r="AG25" s="444">
        <v>4</v>
      </c>
      <c r="AH25" s="444">
        <v>4</v>
      </c>
      <c r="AI25" s="444">
        <v>4</v>
      </c>
      <c r="AJ25" s="444">
        <v>4</v>
      </c>
      <c r="AK25" s="444">
        <v>4</v>
      </c>
      <c r="AL25" s="444">
        <v>4</v>
      </c>
      <c r="AM25" s="444">
        <v>4</v>
      </c>
      <c r="AN25" s="444">
        <v>4</v>
      </c>
      <c r="AO25" s="450">
        <v>4</v>
      </c>
      <c r="AP25" s="443">
        <v>4</v>
      </c>
      <c r="AQ25" s="1642"/>
      <c r="AR25" s="1643"/>
      <c r="AS25" s="444">
        <v>4</v>
      </c>
      <c r="AT25" s="444">
        <v>4</v>
      </c>
      <c r="AU25" s="444">
        <v>4</v>
      </c>
      <c r="AV25" s="444">
        <v>4</v>
      </c>
      <c r="AW25" s="444">
        <v>4</v>
      </c>
      <c r="AX25" s="444">
        <v>4</v>
      </c>
      <c r="AY25" s="462">
        <v>4</v>
      </c>
      <c r="AZ25" s="462">
        <v>4</v>
      </c>
      <c r="BA25" s="1659"/>
      <c r="BB25" s="1662"/>
    </row>
    <row r="26" spans="1:54" s="446" customFormat="1" ht="12.75" customHeight="1">
      <c r="A26" s="463">
        <v>6</v>
      </c>
      <c r="B26" s="1633" t="s">
        <v>294</v>
      </c>
      <c r="C26" s="1633"/>
      <c r="D26" s="1633"/>
      <c r="E26" s="435">
        <f t="shared" si="0"/>
        <v>126</v>
      </c>
      <c r="F26" s="436">
        <f t="shared" si="1"/>
        <v>68</v>
      </c>
      <c r="G26" s="436" t="s">
        <v>276</v>
      </c>
      <c r="H26" s="436">
        <f t="shared" si="2"/>
        <v>58</v>
      </c>
      <c r="I26" s="448" t="s">
        <v>384</v>
      </c>
      <c r="J26" s="1619"/>
      <c r="K26" s="438">
        <v>4</v>
      </c>
      <c r="L26" s="181">
        <v>4</v>
      </c>
      <c r="M26" s="181">
        <v>4</v>
      </c>
      <c r="N26" s="181">
        <v>4</v>
      </c>
      <c r="O26" s="181">
        <v>4</v>
      </c>
      <c r="P26" s="181">
        <v>4</v>
      </c>
      <c r="Q26" s="181">
        <v>4</v>
      </c>
      <c r="R26" s="181">
        <v>4</v>
      </c>
      <c r="S26" s="181">
        <v>4</v>
      </c>
      <c r="T26" s="181">
        <v>4</v>
      </c>
      <c r="U26" s="181">
        <v>4</v>
      </c>
      <c r="V26" s="181">
        <v>4</v>
      </c>
      <c r="W26" s="181">
        <v>4</v>
      </c>
      <c r="X26" s="181">
        <v>4</v>
      </c>
      <c r="Y26" s="181">
        <v>4</v>
      </c>
      <c r="Z26" s="181">
        <v>4</v>
      </c>
      <c r="AA26" s="181">
        <v>4</v>
      </c>
      <c r="AB26" s="1636"/>
      <c r="AC26" s="1637"/>
      <c r="AD26" s="444">
        <v>2</v>
      </c>
      <c r="AE26" s="444">
        <v>2</v>
      </c>
      <c r="AF26" s="444">
        <v>2</v>
      </c>
      <c r="AG26" s="444">
        <v>2</v>
      </c>
      <c r="AH26" s="444">
        <v>2</v>
      </c>
      <c r="AI26" s="444">
        <v>2</v>
      </c>
      <c r="AJ26" s="444">
        <v>2</v>
      </c>
      <c r="AK26" s="444">
        <v>2</v>
      </c>
      <c r="AL26" s="444">
        <v>2</v>
      </c>
      <c r="AM26" s="444">
        <v>2</v>
      </c>
      <c r="AN26" s="444">
        <v>2</v>
      </c>
      <c r="AO26" s="450">
        <v>2</v>
      </c>
      <c r="AP26" s="443">
        <v>2</v>
      </c>
      <c r="AQ26" s="1642"/>
      <c r="AR26" s="1643"/>
      <c r="AS26" s="444">
        <v>4</v>
      </c>
      <c r="AT26" s="444">
        <v>4</v>
      </c>
      <c r="AU26" s="444">
        <v>4</v>
      </c>
      <c r="AV26" s="444">
        <v>4</v>
      </c>
      <c r="AW26" s="444">
        <v>4</v>
      </c>
      <c r="AX26" s="444">
        <v>4</v>
      </c>
      <c r="AY26" s="462">
        <v>4</v>
      </c>
      <c r="AZ26" s="462">
        <v>4</v>
      </c>
      <c r="BA26" s="1659"/>
      <c r="BB26" s="1662"/>
    </row>
    <row r="27" spans="1:54" s="446" customFormat="1" ht="12.75" customHeight="1">
      <c r="A27" s="463">
        <v>7</v>
      </c>
      <c r="B27" s="1633" t="s">
        <v>344</v>
      </c>
      <c r="C27" s="1633"/>
      <c r="D27" s="1633"/>
      <c r="E27" s="435">
        <f t="shared" si="0"/>
        <v>76</v>
      </c>
      <c r="F27" s="436">
        <f t="shared" si="1"/>
        <v>34</v>
      </c>
      <c r="G27" s="436" t="s">
        <v>276</v>
      </c>
      <c r="H27" s="436">
        <f t="shared" si="2"/>
        <v>42</v>
      </c>
      <c r="I27" s="448" t="s">
        <v>384</v>
      </c>
      <c r="J27" s="1619"/>
      <c r="K27" s="438">
        <v>2</v>
      </c>
      <c r="L27" s="181">
        <v>2</v>
      </c>
      <c r="M27" s="181">
        <v>2</v>
      </c>
      <c r="N27" s="181">
        <v>2</v>
      </c>
      <c r="O27" s="181">
        <v>2</v>
      </c>
      <c r="P27" s="181">
        <v>2</v>
      </c>
      <c r="Q27" s="181">
        <v>2</v>
      </c>
      <c r="R27" s="181">
        <v>2</v>
      </c>
      <c r="S27" s="181">
        <v>2</v>
      </c>
      <c r="T27" s="181">
        <v>2</v>
      </c>
      <c r="U27" s="181">
        <v>2</v>
      </c>
      <c r="V27" s="181">
        <v>2</v>
      </c>
      <c r="W27" s="181">
        <v>2</v>
      </c>
      <c r="X27" s="181">
        <v>2</v>
      </c>
      <c r="Y27" s="181">
        <v>2</v>
      </c>
      <c r="Z27" s="181">
        <v>2</v>
      </c>
      <c r="AA27" s="181">
        <v>2</v>
      </c>
      <c r="AB27" s="1636"/>
      <c r="AC27" s="1637"/>
      <c r="AD27" s="444">
        <v>2</v>
      </c>
      <c r="AE27" s="444">
        <v>2</v>
      </c>
      <c r="AF27" s="444">
        <v>2</v>
      </c>
      <c r="AG27" s="444">
        <v>2</v>
      </c>
      <c r="AH27" s="444">
        <v>2</v>
      </c>
      <c r="AI27" s="444">
        <v>2</v>
      </c>
      <c r="AJ27" s="444">
        <v>2</v>
      </c>
      <c r="AK27" s="444">
        <v>2</v>
      </c>
      <c r="AL27" s="444">
        <v>2</v>
      </c>
      <c r="AM27" s="444">
        <v>2</v>
      </c>
      <c r="AN27" s="444">
        <v>2</v>
      </c>
      <c r="AO27" s="450">
        <v>2</v>
      </c>
      <c r="AP27" s="443">
        <v>2</v>
      </c>
      <c r="AQ27" s="1642"/>
      <c r="AR27" s="1643"/>
      <c r="AS27" s="444">
        <v>2</v>
      </c>
      <c r="AT27" s="444">
        <v>2</v>
      </c>
      <c r="AU27" s="444">
        <v>2</v>
      </c>
      <c r="AV27" s="444">
        <v>2</v>
      </c>
      <c r="AW27" s="444">
        <v>2</v>
      </c>
      <c r="AX27" s="444">
        <v>2</v>
      </c>
      <c r="AY27" s="462">
        <v>2</v>
      </c>
      <c r="AZ27" s="462">
        <v>2</v>
      </c>
      <c r="BA27" s="1659"/>
      <c r="BB27" s="1662"/>
    </row>
    <row r="28" spans="1:54" s="446" customFormat="1" ht="12.75" customHeight="1">
      <c r="A28" s="463">
        <v>8</v>
      </c>
      <c r="B28" s="1633" t="s">
        <v>345</v>
      </c>
      <c r="C28" s="1633"/>
      <c r="D28" s="1633"/>
      <c r="E28" s="435">
        <f t="shared" si="0"/>
        <v>102</v>
      </c>
      <c r="F28" s="436">
        <f t="shared" si="1"/>
        <v>34</v>
      </c>
      <c r="G28" s="436" t="s">
        <v>276</v>
      </c>
      <c r="H28" s="436">
        <f t="shared" si="2"/>
        <v>68</v>
      </c>
      <c r="I28" s="448" t="s">
        <v>384</v>
      </c>
      <c r="J28" s="1619"/>
      <c r="K28" s="438">
        <v>2</v>
      </c>
      <c r="L28" s="181">
        <v>2</v>
      </c>
      <c r="M28" s="181">
        <v>2</v>
      </c>
      <c r="N28" s="181">
        <v>2</v>
      </c>
      <c r="O28" s="181">
        <v>2</v>
      </c>
      <c r="P28" s="181">
        <v>2</v>
      </c>
      <c r="Q28" s="181">
        <v>2</v>
      </c>
      <c r="R28" s="181">
        <v>2</v>
      </c>
      <c r="S28" s="181">
        <v>2</v>
      </c>
      <c r="T28" s="181">
        <v>2</v>
      </c>
      <c r="U28" s="181">
        <v>2</v>
      </c>
      <c r="V28" s="181">
        <v>2</v>
      </c>
      <c r="W28" s="181">
        <v>2</v>
      </c>
      <c r="X28" s="181">
        <v>2</v>
      </c>
      <c r="Y28" s="439">
        <v>2</v>
      </c>
      <c r="Z28" s="439">
        <v>2</v>
      </c>
      <c r="AA28" s="439">
        <v>2</v>
      </c>
      <c r="AB28" s="1636"/>
      <c r="AC28" s="1637"/>
      <c r="AD28" s="444">
        <v>4</v>
      </c>
      <c r="AE28" s="444">
        <v>4</v>
      </c>
      <c r="AF28" s="449">
        <v>4</v>
      </c>
      <c r="AG28" s="449">
        <v>4</v>
      </c>
      <c r="AH28" s="444">
        <v>4</v>
      </c>
      <c r="AI28" s="444">
        <v>4</v>
      </c>
      <c r="AJ28" s="444">
        <v>4</v>
      </c>
      <c r="AK28" s="444">
        <v>4</v>
      </c>
      <c r="AL28" s="444">
        <v>4</v>
      </c>
      <c r="AM28" s="444">
        <v>4</v>
      </c>
      <c r="AN28" s="444">
        <v>4</v>
      </c>
      <c r="AO28" s="450">
        <v>4</v>
      </c>
      <c r="AP28" s="443">
        <v>4</v>
      </c>
      <c r="AQ28" s="1642"/>
      <c r="AR28" s="1643"/>
      <c r="AS28" s="444">
        <v>2</v>
      </c>
      <c r="AT28" s="444">
        <v>2</v>
      </c>
      <c r="AU28" s="444">
        <v>2</v>
      </c>
      <c r="AV28" s="444">
        <v>2</v>
      </c>
      <c r="AW28" s="444">
        <v>2</v>
      </c>
      <c r="AX28" s="444">
        <v>2</v>
      </c>
      <c r="AY28" s="444">
        <v>2</v>
      </c>
      <c r="AZ28" s="444">
        <v>2</v>
      </c>
      <c r="BA28" s="1659"/>
      <c r="BB28" s="1662"/>
    </row>
    <row r="29" spans="1:54" s="446" customFormat="1" ht="51.75" customHeight="1">
      <c r="A29" s="463">
        <v>9</v>
      </c>
      <c r="B29" s="1621" t="s">
        <v>385</v>
      </c>
      <c r="C29" s="1622"/>
      <c r="D29" s="464" t="s">
        <v>316</v>
      </c>
      <c r="E29" s="435">
        <f t="shared" si="0"/>
        <v>76</v>
      </c>
      <c r="F29" s="436">
        <f t="shared" si="1"/>
        <v>34</v>
      </c>
      <c r="G29" s="1646" t="s">
        <v>276</v>
      </c>
      <c r="H29" s="436">
        <f t="shared" si="2"/>
        <v>42</v>
      </c>
      <c r="I29" s="1648" t="s">
        <v>380</v>
      </c>
      <c r="J29" s="1619"/>
      <c r="K29" s="438">
        <v>2</v>
      </c>
      <c r="L29" s="438">
        <v>2</v>
      </c>
      <c r="M29" s="438">
        <v>2</v>
      </c>
      <c r="N29" s="438">
        <v>2</v>
      </c>
      <c r="O29" s="438">
        <v>2</v>
      </c>
      <c r="P29" s="438">
        <v>2</v>
      </c>
      <c r="Q29" s="438">
        <v>2</v>
      </c>
      <c r="R29" s="438">
        <v>2</v>
      </c>
      <c r="S29" s="438">
        <v>2</v>
      </c>
      <c r="T29" s="438">
        <v>2</v>
      </c>
      <c r="U29" s="438">
        <v>2</v>
      </c>
      <c r="V29" s="438">
        <v>2</v>
      </c>
      <c r="W29" s="438">
        <v>2</v>
      </c>
      <c r="X29" s="438">
        <v>2</v>
      </c>
      <c r="Y29" s="438">
        <v>2</v>
      </c>
      <c r="Z29" s="438">
        <v>2</v>
      </c>
      <c r="AA29" s="438">
        <v>2</v>
      </c>
      <c r="AB29" s="1636"/>
      <c r="AC29" s="1637"/>
      <c r="AD29" s="444">
        <v>2</v>
      </c>
      <c r="AE29" s="444">
        <v>2</v>
      </c>
      <c r="AF29" s="444">
        <v>2</v>
      </c>
      <c r="AG29" s="444">
        <v>2</v>
      </c>
      <c r="AH29" s="444">
        <v>2</v>
      </c>
      <c r="AI29" s="444">
        <v>2</v>
      </c>
      <c r="AJ29" s="444">
        <v>2</v>
      </c>
      <c r="AK29" s="444">
        <v>2</v>
      </c>
      <c r="AL29" s="444">
        <v>2</v>
      </c>
      <c r="AM29" s="444">
        <v>2</v>
      </c>
      <c r="AN29" s="444">
        <v>2</v>
      </c>
      <c r="AO29" s="450">
        <v>2</v>
      </c>
      <c r="AP29" s="443">
        <v>2</v>
      </c>
      <c r="AQ29" s="1642"/>
      <c r="AR29" s="1643"/>
      <c r="AS29" s="444">
        <v>2</v>
      </c>
      <c r="AT29" s="444">
        <v>2</v>
      </c>
      <c r="AU29" s="444">
        <v>2</v>
      </c>
      <c r="AV29" s="444">
        <v>2</v>
      </c>
      <c r="AW29" s="444">
        <v>2</v>
      </c>
      <c r="AX29" s="444">
        <v>2</v>
      </c>
      <c r="AY29" s="462">
        <v>2</v>
      </c>
      <c r="AZ29" s="462">
        <v>2</v>
      </c>
      <c r="BA29" s="1659"/>
      <c r="BB29" s="1662"/>
    </row>
    <row r="30" spans="1:54" s="446" customFormat="1" ht="51.75" customHeight="1">
      <c r="A30" s="465">
        <v>10</v>
      </c>
      <c r="B30" s="1623"/>
      <c r="C30" s="1624"/>
      <c r="D30" s="464" t="s">
        <v>315</v>
      </c>
      <c r="E30" s="435">
        <f t="shared" si="0"/>
        <v>228</v>
      </c>
      <c r="F30" s="436">
        <f t="shared" si="1"/>
        <v>102</v>
      </c>
      <c r="G30" s="1647"/>
      <c r="H30" s="436">
        <f t="shared" si="2"/>
        <v>126</v>
      </c>
      <c r="I30" s="1649"/>
      <c r="J30" s="1619"/>
      <c r="K30" s="438">
        <v>6</v>
      </c>
      <c r="L30" s="438">
        <v>6</v>
      </c>
      <c r="M30" s="438">
        <v>6</v>
      </c>
      <c r="N30" s="438">
        <v>6</v>
      </c>
      <c r="O30" s="438">
        <v>6</v>
      </c>
      <c r="P30" s="438">
        <v>6</v>
      </c>
      <c r="Q30" s="438">
        <v>6</v>
      </c>
      <c r="R30" s="438">
        <v>6</v>
      </c>
      <c r="S30" s="438">
        <v>6</v>
      </c>
      <c r="T30" s="438">
        <v>6</v>
      </c>
      <c r="U30" s="438">
        <v>6</v>
      </c>
      <c r="V30" s="438">
        <v>6</v>
      </c>
      <c r="W30" s="438">
        <v>6</v>
      </c>
      <c r="X30" s="438">
        <v>6</v>
      </c>
      <c r="Y30" s="438">
        <v>6</v>
      </c>
      <c r="Z30" s="438">
        <v>6</v>
      </c>
      <c r="AA30" s="438">
        <v>6</v>
      </c>
      <c r="AB30" s="1636"/>
      <c r="AC30" s="1637"/>
      <c r="AD30" s="444">
        <v>6</v>
      </c>
      <c r="AE30" s="444">
        <v>6</v>
      </c>
      <c r="AF30" s="444">
        <v>6</v>
      </c>
      <c r="AG30" s="444">
        <v>6</v>
      </c>
      <c r="AH30" s="444">
        <v>6</v>
      </c>
      <c r="AI30" s="444">
        <v>6</v>
      </c>
      <c r="AJ30" s="444">
        <v>6</v>
      </c>
      <c r="AK30" s="444">
        <v>6</v>
      </c>
      <c r="AL30" s="444">
        <v>6</v>
      </c>
      <c r="AM30" s="444">
        <v>6</v>
      </c>
      <c r="AN30" s="444">
        <v>6</v>
      </c>
      <c r="AO30" s="450">
        <v>6</v>
      </c>
      <c r="AP30" s="443">
        <v>6</v>
      </c>
      <c r="AQ30" s="1642"/>
      <c r="AR30" s="1643"/>
      <c r="AS30" s="444">
        <v>6</v>
      </c>
      <c r="AT30" s="444">
        <v>6</v>
      </c>
      <c r="AU30" s="444">
        <v>6</v>
      </c>
      <c r="AV30" s="444">
        <v>6</v>
      </c>
      <c r="AW30" s="444">
        <v>6</v>
      </c>
      <c r="AX30" s="444">
        <v>6</v>
      </c>
      <c r="AY30" s="462">
        <v>6</v>
      </c>
      <c r="AZ30" s="462">
        <v>6</v>
      </c>
      <c r="BA30" s="1659"/>
      <c r="BB30" s="1662"/>
    </row>
    <row r="31" spans="1:54" s="446" customFormat="1" ht="15.75" customHeight="1">
      <c r="A31" s="1650">
        <v>11</v>
      </c>
      <c r="B31" s="1651" t="s">
        <v>386</v>
      </c>
      <c r="C31" s="1651"/>
      <c r="D31" s="466" t="s">
        <v>317</v>
      </c>
      <c r="E31" s="435">
        <f t="shared" si="0"/>
        <v>32</v>
      </c>
      <c r="F31" s="436">
        <f t="shared" si="1"/>
        <v>0</v>
      </c>
      <c r="G31" s="1646" t="s">
        <v>380</v>
      </c>
      <c r="H31" s="436">
        <f t="shared" si="2"/>
        <v>32</v>
      </c>
      <c r="I31" s="1653" t="s">
        <v>380</v>
      </c>
      <c r="J31" s="1619"/>
      <c r="K31" s="438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439"/>
      <c r="Z31" s="439"/>
      <c r="AA31" s="439"/>
      <c r="AB31" s="1636"/>
      <c r="AC31" s="1637"/>
      <c r="AD31" s="444"/>
      <c r="AE31" s="444"/>
      <c r="AF31" s="449"/>
      <c r="AG31" s="449"/>
      <c r="AH31" s="444"/>
      <c r="AI31" s="444"/>
      <c r="AJ31" s="444"/>
      <c r="AK31" s="444"/>
      <c r="AL31" s="444"/>
      <c r="AM31" s="444"/>
      <c r="AN31" s="444"/>
      <c r="AO31" s="450"/>
      <c r="AP31" s="443"/>
      <c r="AQ31" s="1642"/>
      <c r="AR31" s="1643"/>
      <c r="AS31" s="444">
        <v>4</v>
      </c>
      <c r="AT31" s="444">
        <v>4</v>
      </c>
      <c r="AU31" s="444">
        <v>4</v>
      </c>
      <c r="AV31" s="444">
        <v>4</v>
      </c>
      <c r="AW31" s="444">
        <v>4</v>
      </c>
      <c r="AX31" s="451">
        <v>4</v>
      </c>
      <c r="AY31" s="452">
        <v>4</v>
      </c>
      <c r="AZ31" s="444">
        <v>4</v>
      </c>
      <c r="BA31" s="1659"/>
      <c r="BB31" s="1662"/>
    </row>
    <row r="32" spans="1:54" s="446" customFormat="1" ht="15.75" customHeight="1">
      <c r="A32" s="1650"/>
      <c r="B32" s="1651"/>
      <c r="C32" s="1651"/>
      <c r="D32" s="466" t="s">
        <v>188</v>
      </c>
      <c r="E32" s="435">
        <f t="shared" si="0"/>
        <v>60</v>
      </c>
      <c r="F32" s="436">
        <f t="shared" si="1"/>
        <v>34</v>
      </c>
      <c r="G32" s="1652"/>
      <c r="H32" s="436">
        <f t="shared" si="2"/>
        <v>26</v>
      </c>
      <c r="I32" s="1653"/>
      <c r="J32" s="1619"/>
      <c r="K32" s="438">
        <v>2</v>
      </c>
      <c r="L32" s="181">
        <v>2</v>
      </c>
      <c r="M32" s="181">
        <v>2</v>
      </c>
      <c r="N32" s="181">
        <v>2</v>
      </c>
      <c r="O32" s="181">
        <v>2</v>
      </c>
      <c r="P32" s="181">
        <v>2</v>
      </c>
      <c r="Q32" s="181">
        <v>2</v>
      </c>
      <c r="R32" s="181">
        <v>2</v>
      </c>
      <c r="S32" s="181">
        <v>2</v>
      </c>
      <c r="T32" s="181">
        <v>2</v>
      </c>
      <c r="U32" s="181">
        <v>2</v>
      </c>
      <c r="V32" s="181">
        <v>2</v>
      </c>
      <c r="W32" s="181">
        <v>2</v>
      </c>
      <c r="X32" s="181">
        <v>2</v>
      </c>
      <c r="Y32" s="439">
        <v>2</v>
      </c>
      <c r="Z32" s="439">
        <v>2</v>
      </c>
      <c r="AA32" s="439">
        <v>2</v>
      </c>
      <c r="AB32" s="1636"/>
      <c r="AC32" s="1637"/>
      <c r="AD32" s="444">
        <v>2</v>
      </c>
      <c r="AE32" s="444">
        <v>2</v>
      </c>
      <c r="AF32" s="449">
        <v>2</v>
      </c>
      <c r="AG32" s="449">
        <v>2</v>
      </c>
      <c r="AH32" s="444">
        <v>2</v>
      </c>
      <c r="AI32" s="444">
        <v>2</v>
      </c>
      <c r="AJ32" s="444">
        <v>2</v>
      </c>
      <c r="AK32" s="444">
        <v>2</v>
      </c>
      <c r="AL32" s="444">
        <v>2</v>
      </c>
      <c r="AM32" s="444">
        <v>2</v>
      </c>
      <c r="AN32" s="444">
        <v>2</v>
      </c>
      <c r="AO32" s="450">
        <v>2</v>
      </c>
      <c r="AP32" s="443">
        <v>2</v>
      </c>
      <c r="AQ32" s="1642"/>
      <c r="AR32" s="1643"/>
      <c r="AS32" s="444"/>
      <c r="AT32" s="444"/>
      <c r="AU32" s="444"/>
      <c r="AV32" s="444"/>
      <c r="AW32" s="444"/>
      <c r="AX32" s="451"/>
      <c r="AY32" s="452"/>
      <c r="AZ32" s="444"/>
      <c r="BA32" s="1659"/>
      <c r="BB32" s="1662"/>
    </row>
    <row r="33" spans="1:55" s="446" customFormat="1" ht="15.75" customHeight="1">
      <c r="A33" s="1650"/>
      <c r="B33" s="1651"/>
      <c r="C33" s="1651"/>
      <c r="D33" s="466" t="s">
        <v>189</v>
      </c>
      <c r="E33" s="435">
        <f t="shared" si="0"/>
        <v>34</v>
      </c>
      <c r="F33" s="436">
        <f t="shared" si="1"/>
        <v>34</v>
      </c>
      <c r="G33" s="1652"/>
      <c r="H33" s="436">
        <f t="shared" si="2"/>
        <v>0</v>
      </c>
      <c r="I33" s="1653"/>
      <c r="J33" s="1619"/>
      <c r="K33" s="438">
        <v>2</v>
      </c>
      <c r="L33" s="181">
        <v>2</v>
      </c>
      <c r="M33" s="181">
        <v>2</v>
      </c>
      <c r="N33" s="181">
        <v>2</v>
      </c>
      <c r="O33" s="181">
        <v>2</v>
      </c>
      <c r="P33" s="181">
        <v>2</v>
      </c>
      <c r="Q33" s="181">
        <v>2</v>
      </c>
      <c r="R33" s="181">
        <v>2</v>
      </c>
      <c r="S33" s="181">
        <v>2</v>
      </c>
      <c r="T33" s="181">
        <v>2</v>
      </c>
      <c r="U33" s="181">
        <v>2</v>
      </c>
      <c r="V33" s="181">
        <v>2</v>
      </c>
      <c r="W33" s="181">
        <v>2</v>
      </c>
      <c r="X33" s="181">
        <v>2</v>
      </c>
      <c r="Y33" s="439">
        <v>2</v>
      </c>
      <c r="Z33" s="439">
        <v>2</v>
      </c>
      <c r="AA33" s="439">
        <v>2</v>
      </c>
      <c r="AB33" s="1636"/>
      <c r="AC33" s="1637"/>
      <c r="AD33" s="444"/>
      <c r="AE33" s="444"/>
      <c r="AF33" s="449"/>
      <c r="AG33" s="449"/>
      <c r="AH33" s="444"/>
      <c r="AI33" s="444"/>
      <c r="AJ33" s="444"/>
      <c r="AK33" s="444"/>
      <c r="AL33" s="444"/>
      <c r="AM33" s="444"/>
      <c r="AN33" s="444"/>
      <c r="AO33" s="450"/>
      <c r="AP33" s="443"/>
      <c r="AQ33" s="1642"/>
      <c r="AR33" s="1643"/>
      <c r="AS33" s="444"/>
      <c r="AT33" s="444"/>
      <c r="AU33" s="444"/>
      <c r="AV33" s="444"/>
      <c r="AW33" s="444"/>
      <c r="AX33" s="451"/>
      <c r="AY33" s="452"/>
      <c r="AZ33" s="444"/>
      <c r="BA33" s="1659"/>
      <c r="BB33" s="1662"/>
    </row>
    <row r="34" spans="1:55" s="446" customFormat="1" ht="15.75" customHeight="1">
      <c r="A34" s="1650"/>
      <c r="B34" s="1651"/>
      <c r="C34" s="1651"/>
      <c r="D34" s="640" t="s">
        <v>186</v>
      </c>
      <c r="E34" s="435">
        <f t="shared" ref="E34" si="3">F34+H34</f>
        <v>34</v>
      </c>
      <c r="F34" s="436">
        <f t="shared" ref="F34" si="4">SUM(K34:AA34)</f>
        <v>34</v>
      </c>
      <c r="G34" s="1652"/>
      <c r="H34" s="436">
        <f t="shared" si="2"/>
        <v>0</v>
      </c>
      <c r="I34" s="1653"/>
      <c r="J34" s="1619"/>
      <c r="K34" s="438">
        <v>2</v>
      </c>
      <c r="L34" s="181">
        <v>2</v>
      </c>
      <c r="M34" s="181">
        <v>2</v>
      </c>
      <c r="N34" s="181">
        <v>2</v>
      </c>
      <c r="O34" s="181">
        <v>2</v>
      </c>
      <c r="P34" s="181">
        <v>2</v>
      </c>
      <c r="Q34" s="181">
        <v>2</v>
      </c>
      <c r="R34" s="181">
        <v>2</v>
      </c>
      <c r="S34" s="181">
        <v>2</v>
      </c>
      <c r="T34" s="181">
        <v>2</v>
      </c>
      <c r="U34" s="181">
        <v>2</v>
      </c>
      <c r="V34" s="181">
        <v>2</v>
      </c>
      <c r="W34" s="181">
        <v>2</v>
      </c>
      <c r="X34" s="181">
        <v>2</v>
      </c>
      <c r="Y34" s="439">
        <v>2</v>
      </c>
      <c r="Z34" s="439">
        <v>2</v>
      </c>
      <c r="AA34" s="439">
        <v>2</v>
      </c>
      <c r="AB34" s="1636"/>
      <c r="AC34" s="1637"/>
      <c r="AD34" s="444"/>
      <c r="AE34" s="444"/>
      <c r="AF34" s="449"/>
      <c r="AG34" s="449"/>
      <c r="AH34" s="444"/>
      <c r="AI34" s="444"/>
      <c r="AJ34" s="444"/>
      <c r="AK34" s="444"/>
      <c r="AL34" s="444"/>
      <c r="AM34" s="444"/>
      <c r="AN34" s="444"/>
      <c r="AO34" s="450"/>
      <c r="AP34" s="443"/>
      <c r="AQ34" s="1642"/>
      <c r="AR34" s="1643"/>
      <c r="AS34" s="444"/>
      <c r="AT34" s="444"/>
      <c r="AU34" s="444"/>
      <c r="AV34" s="444"/>
      <c r="AW34" s="444"/>
      <c r="AX34" s="451"/>
      <c r="AY34" s="452"/>
      <c r="AZ34" s="444"/>
      <c r="BA34" s="1659"/>
      <c r="BB34" s="1662"/>
    </row>
    <row r="35" spans="1:55" s="446" customFormat="1" ht="15.75" customHeight="1">
      <c r="A35" s="1650"/>
      <c r="B35" s="1651"/>
      <c r="C35" s="1651"/>
      <c r="D35" s="467" t="s">
        <v>190</v>
      </c>
      <c r="E35" s="435">
        <f t="shared" si="0"/>
        <v>28</v>
      </c>
      <c r="F35" s="436">
        <f t="shared" si="1"/>
        <v>0</v>
      </c>
      <c r="G35" s="1652"/>
      <c r="H35" s="436">
        <f t="shared" si="2"/>
        <v>28</v>
      </c>
      <c r="I35" s="1653"/>
      <c r="J35" s="1619"/>
      <c r="K35" s="438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439"/>
      <c r="Z35" s="439"/>
      <c r="AA35" s="439"/>
      <c r="AB35" s="1636"/>
      <c r="AC35" s="1637"/>
      <c r="AD35" s="444">
        <v>4</v>
      </c>
      <c r="AE35" s="444">
        <v>4</v>
      </c>
      <c r="AF35" s="449">
        <v>4</v>
      </c>
      <c r="AG35" s="449">
        <v>4</v>
      </c>
      <c r="AH35" s="444">
        <v>4</v>
      </c>
      <c r="AI35" s="444">
        <v>4</v>
      </c>
      <c r="AJ35" s="444">
        <v>4</v>
      </c>
      <c r="AK35" s="444"/>
      <c r="AL35" s="444"/>
      <c r="AM35" s="444"/>
      <c r="AN35" s="444"/>
      <c r="AO35" s="450"/>
      <c r="AP35" s="443"/>
      <c r="AQ35" s="1642"/>
      <c r="AR35" s="1643"/>
      <c r="AS35" s="444"/>
      <c r="AT35" s="444"/>
      <c r="AU35" s="444"/>
      <c r="AV35" s="444"/>
      <c r="AW35" s="444"/>
      <c r="AX35" s="451"/>
      <c r="AY35" s="452"/>
      <c r="AZ35" s="444"/>
      <c r="BA35" s="1659"/>
      <c r="BB35" s="1662"/>
    </row>
    <row r="36" spans="1:55" s="446" customFormat="1" ht="15.75" customHeight="1">
      <c r="A36" s="1650"/>
      <c r="B36" s="1651"/>
      <c r="C36" s="1651"/>
      <c r="D36" s="467" t="s">
        <v>191</v>
      </c>
      <c r="E36" s="435">
        <f t="shared" si="0"/>
        <v>40</v>
      </c>
      <c r="F36" s="436">
        <f t="shared" si="1"/>
        <v>0</v>
      </c>
      <c r="G36" s="1652"/>
      <c r="H36" s="436">
        <f t="shared" si="2"/>
        <v>40</v>
      </c>
      <c r="I36" s="1653"/>
      <c r="J36" s="1619"/>
      <c r="K36" s="438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439"/>
      <c r="Z36" s="439"/>
      <c r="AA36" s="439"/>
      <c r="AB36" s="1636"/>
      <c r="AC36" s="1637"/>
      <c r="AD36" s="444"/>
      <c r="AE36" s="444"/>
      <c r="AF36" s="449"/>
      <c r="AG36" s="449"/>
      <c r="AH36" s="444"/>
      <c r="AI36" s="444"/>
      <c r="AJ36" s="444"/>
      <c r="AK36" s="444">
        <v>4</v>
      </c>
      <c r="AL36" s="444">
        <v>4</v>
      </c>
      <c r="AM36" s="444">
        <v>4</v>
      </c>
      <c r="AN36" s="444">
        <v>4</v>
      </c>
      <c r="AO36" s="450">
        <v>4</v>
      </c>
      <c r="AP36" s="443">
        <v>4</v>
      </c>
      <c r="AQ36" s="1642"/>
      <c r="AR36" s="1643"/>
      <c r="AS36" s="444">
        <v>2</v>
      </c>
      <c r="AT36" s="444">
        <v>2</v>
      </c>
      <c r="AU36" s="444">
        <v>2</v>
      </c>
      <c r="AV36" s="444">
        <v>2</v>
      </c>
      <c r="AW36" s="444">
        <v>2</v>
      </c>
      <c r="AX36" s="451">
        <v>2</v>
      </c>
      <c r="AY36" s="452">
        <v>2</v>
      </c>
      <c r="AZ36" s="444">
        <v>2</v>
      </c>
      <c r="BA36" s="1659"/>
      <c r="BB36" s="1662"/>
    </row>
    <row r="37" spans="1:55" s="446" customFormat="1" ht="15.75" customHeight="1">
      <c r="A37" s="1650"/>
      <c r="B37" s="1651"/>
      <c r="C37" s="1651"/>
      <c r="D37" s="467" t="s">
        <v>192</v>
      </c>
      <c r="E37" s="435">
        <f t="shared" si="0"/>
        <v>34</v>
      </c>
      <c r="F37" s="436">
        <f t="shared" si="1"/>
        <v>34</v>
      </c>
      <c r="G37" s="1647"/>
      <c r="H37" s="436">
        <f t="shared" si="2"/>
        <v>0</v>
      </c>
      <c r="I37" s="1653"/>
      <c r="J37" s="1619"/>
      <c r="K37" s="438">
        <v>2</v>
      </c>
      <c r="L37" s="181">
        <v>2</v>
      </c>
      <c r="M37" s="181">
        <v>2</v>
      </c>
      <c r="N37" s="181">
        <v>2</v>
      </c>
      <c r="O37" s="181">
        <v>2</v>
      </c>
      <c r="P37" s="181">
        <v>2</v>
      </c>
      <c r="Q37" s="181">
        <v>2</v>
      </c>
      <c r="R37" s="181">
        <v>2</v>
      </c>
      <c r="S37" s="181">
        <v>2</v>
      </c>
      <c r="T37" s="181">
        <v>2</v>
      </c>
      <c r="U37" s="181">
        <v>2</v>
      </c>
      <c r="V37" s="181">
        <v>2</v>
      </c>
      <c r="W37" s="181">
        <v>2</v>
      </c>
      <c r="X37" s="181">
        <v>2</v>
      </c>
      <c r="Y37" s="439">
        <v>2</v>
      </c>
      <c r="Z37" s="439">
        <v>2</v>
      </c>
      <c r="AA37" s="439">
        <v>2</v>
      </c>
      <c r="AB37" s="1636"/>
      <c r="AC37" s="1637"/>
      <c r="AD37" s="444"/>
      <c r="AE37" s="444"/>
      <c r="AF37" s="449"/>
      <c r="AG37" s="449"/>
      <c r="AH37" s="444"/>
      <c r="AI37" s="444"/>
      <c r="AJ37" s="444"/>
      <c r="AK37" s="444"/>
      <c r="AL37" s="444"/>
      <c r="AM37" s="444"/>
      <c r="AN37" s="444"/>
      <c r="AO37" s="450"/>
      <c r="AP37" s="443"/>
      <c r="AQ37" s="1642"/>
      <c r="AR37" s="1643"/>
      <c r="AS37" s="444"/>
      <c r="AT37" s="444"/>
      <c r="AU37" s="444"/>
      <c r="AV37" s="444"/>
      <c r="AW37" s="444"/>
      <c r="AX37" s="451"/>
      <c r="AY37" s="452"/>
      <c r="AZ37" s="444"/>
      <c r="BA37" s="1659"/>
      <c r="BB37" s="1662"/>
    </row>
    <row r="38" spans="1:55" s="446" customFormat="1" ht="48" customHeight="1">
      <c r="A38" s="468">
        <v>12</v>
      </c>
      <c r="B38" s="1654" t="s">
        <v>387</v>
      </c>
      <c r="C38" s="1655"/>
      <c r="D38" s="1656"/>
      <c r="E38" s="435">
        <f t="shared" si="0"/>
        <v>76</v>
      </c>
      <c r="F38" s="436">
        <f t="shared" si="1"/>
        <v>34</v>
      </c>
      <c r="G38" s="436" t="s">
        <v>98</v>
      </c>
      <c r="H38" s="436">
        <f t="shared" si="2"/>
        <v>42</v>
      </c>
      <c r="I38" s="469" t="s">
        <v>380</v>
      </c>
      <c r="J38" s="1619"/>
      <c r="K38" s="438">
        <v>2</v>
      </c>
      <c r="L38" s="181">
        <v>2</v>
      </c>
      <c r="M38" s="181">
        <v>2</v>
      </c>
      <c r="N38" s="181">
        <v>2</v>
      </c>
      <c r="O38" s="181">
        <v>2</v>
      </c>
      <c r="P38" s="181">
        <v>2</v>
      </c>
      <c r="Q38" s="181">
        <v>2</v>
      </c>
      <c r="R38" s="181">
        <v>2</v>
      </c>
      <c r="S38" s="181">
        <v>2</v>
      </c>
      <c r="T38" s="181">
        <v>2</v>
      </c>
      <c r="U38" s="181">
        <v>2</v>
      </c>
      <c r="V38" s="181">
        <v>2</v>
      </c>
      <c r="W38" s="181">
        <v>2</v>
      </c>
      <c r="X38" s="181">
        <v>2</v>
      </c>
      <c r="Y38" s="439">
        <v>2</v>
      </c>
      <c r="Z38" s="439">
        <v>2</v>
      </c>
      <c r="AA38" s="439">
        <v>2</v>
      </c>
      <c r="AB38" s="1636"/>
      <c r="AC38" s="1637"/>
      <c r="AD38" s="444">
        <v>2</v>
      </c>
      <c r="AE38" s="444">
        <v>2</v>
      </c>
      <c r="AF38" s="444">
        <v>2</v>
      </c>
      <c r="AG38" s="444">
        <v>2</v>
      </c>
      <c r="AH38" s="444">
        <v>2</v>
      </c>
      <c r="AI38" s="444">
        <v>2</v>
      </c>
      <c r="AJ38" s="444">
        <v>2</v>
      </c>
      <c r="AK38" s="444">
        <v>2</v>
      </c>
      <c r="AL38" s="444">
        <v>2</v>
      </c>
      <c r="AM38" s="444">
        <v>2</v>
      </c>
      <c r="AN38" s="444">
        <v>2</v>
      </c>
      <c r="AO38" s="450">
        <v>2</v>
      </c>
      <c r="AP38" s="443">
        <v>2</v>
      </c>
      <c r="AQ38" s="1642"/>
      <c r="AR38" s="1643"/>
      <c r="AS38" s="444">
        <v>2</v>
      </c>
      <c r="AT38" s="444">
        <v>2</v>
      </c>
      <c r="AU38" s="444">
        <v>2</v>
      </c>
      <c r="AV38" s="444">
        <v>2</v>
      </c>
      <c r="AW38" s="444">
        <v>2</v>
      </c>
      <c r="AX38" s="451">
        <v>2</v>
      </c>
      <c r="AY38" s="452">
        <v>2</v>
      </c>
      <c r="AZ38" s="452">
        <v>2</v>
      </c>
      <c r="BA38" s="1659"/>
      <c r="BB38" s="1662"/>
    </row>
    <row r="39" spans="1:55" s="446" customFormat="1" ht="12.75" customHeight="1" thickBot="1">
      <c r="A39" s="1657" t="s">
        <v>295</v>
      </c>
      <c r="B39" s="1657"/>
      <c r="C39" s="1657"/>
      <c r="D39" s="470"/>
      <c r="E39" s="471">
        <f>F39+H39</f>
        <v>1368</v>
      </c>
      <c r="F39" s="472">
        <f>SUM(K39:AA39)</f>
        <v>612</v>
      </c>
      <c r="G39" s="473"/>
      <c r="H39" s="436">
        <f>SUM(AD39:AP39)+SUM(AS39:AZ39)</f>
        <v>756</v>
      </c>
      <c r="I39" s="474"/>
      <c r="J39" s="1620"/>
      <c r="K39" s="475">
        <f t="shared" ref="K39:AA39" si="5">SUM(K21:K38)</f>
        <v>36</v>
      </c>
      <c r="L39" s="475">
        <f t="shared" si="5"/>
        <v>36</v>
      </c>
      <c r="M39" s="475">
        <f t="shared" si="5"/>
        <v>36</v>
      </c>
      <c r="N39" s="475">
        <f t="shared" si="5"/>
        <v>36</v>
      </c>
      <c r="O39" s="475">
        <f t="shared" si="5"/>
        <v>36</v>
      </c>
      <c r="P39" s="475">
        <f t="shared" si="5"/>
        <v>36</v>
      </c>
      <c r="Q39" s="475">
        <f t="shared" si="5"/>
        <v>36</v>
      </c>
      <c r="R39" s="475">
        <f t="shared" si="5"/>
        <v>36</v>
      </c>
      <c r="S39" s="475">
        <f t="shared" si="5"/>
        <v>36</v>
      </c>
      <c r="T39" s="475">
        <f t="shared" si="5"/>
        <v>36</v>
      </c>
      <c r="U39" s="475">
        <f t="shared" si="5"/>
        <v>36</v>
      </c>
      <c r="V39" s="475">
        <f t="shared" si="5"/>
        <v>36</v>
      </c>
      <c r="W39" s="475">
        <f t="shared" si="5"/>
        <v>36</v>
      </c>
      <c r="X39" s="475">
        <f t="shared" si="5"/>
        <v>36</v>
      </c>
      <c r="Y39" s="475">
        <f t="shared" si="5"/>
        <v>36</v>
      </c>
      <c r="Z39" s="475">
        <f t="shared" si="5"/>
        <v>36</v>
      </c>
      <c r="AA39" s="475">
        <f t="shared" si="5"/>
        <v>36</v>
      </c>
      <c r="AB39" s="1638"/>
      <c r="AC39" s="1639"/>
      <c r="AD39" s="476">
        <f t="shared" ref="AD39:AP39" si="6">SUM(AD21:AD38)</f>
        <v>36</v>
      </c>
      <c r="AE39" s="476">
        <f t="shared" si="6"/>
        <v>36</v>
      </c>
      <c r="AF39" s="476">
        <f t="shared" si="6"/>
        <v>36</v>
      </c>
      <c r="AG39" s="476">
        <f t="shared" si="6"/>
        <v>36</v>
      </c>
      <c r="AH39" s="476">
        <f t="shared" si="6"/>
        <v>36</v>
      </c>
      <c r="AI39" s="476">
        <f t="shared" si="6"/>
        <v>36</v>
      </c>
      <c r="AJ39" s="476">
        <f t="shared" si="6"/>
        <v>36</v>
      </c>
      <c r="AK39" s="476">
        <f t="shared" si="6"/>
        <v>36</v>
      </c>
      <c r="AL39" s="476">
        <f t="shared" si="6"/>
        <v>36</v>
      </c>
      <c r="AM39" s="476">
        <f t="shared" si="6"/>
        <v>36</v>
      </c>
      <c r="AN39" s="476">
        <f t="shared" si="6"/>
        <v>36</v>
      </c>
      <c r="AO39" s="477">
        <f t="shared" si="6"/>
        <v>36</v>
      </c>
      <c r="AP39" s="478">
        <f t="shared" si="6"/>
        <v>36</v>
      </c>
      <c r="AQ39" s="1644"/>
      <c r="AR39" s="1645"/>
      <c r="AS39" s="477">
        <f>SUM(AS21:AS38)</f>
        <v>36</v>
      </c>
      <c r="AT39" s="476">
        <f t="shared" ref="AT39:AZ39" si="7">SUM(AT21:AT38)</f>
        <v>36</v>
      </c>
      <c r="AU39" s="476">
        <f t="shared" si="7"/>
        <v>36</v>
      </c>
      <c r="AV39" s="476">
        <f t="shared" si="7"/>
        <v>36</v>
      </c>
      <c r="AW39" s="476">
        <f t="shared" si="7"/>
        <v>36</v>
      </c>
      <c r="AX39" s="476">
        <f t="shared" si="7"/>
        <v>36</v>
      </c>
      <c r="AY39" s="476">
        <f t="shared" si="7"/>
        <v>36</v>
      </c>
      <c r="AZ39" s="476">
        <f t="shared" si="7"/>
        <v>36</v>
      </c>
      <c r="BA39" s="1660"/>
      <c r="BB39" s="1663"/>
    </row>
    <row r="40" spans="1:55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8"/>
      <c r="AV40" s="137"/>
      <c r="AW40" s="137"/>
      <c r="AX40" s="137"/>
      <c r="AY40" s="137"/>
      <c r="AZ40" s="137"/>
      <c r="BA40" s="137"/>
      <c r="BB40" s="137"/>
    </row>
    <row r="41" spans="1:55">
      <c r="A41" s="137"/>
      <c r="B41" s="137"/>
      <c r="C41" s="137"/>
      <c r="D41" s="137"/>
      <c r="E41" s="141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8"/>
      <c r="AV41" s="137"/>
      <c r="AW41" s="137"/>
      <c r="AX41" s="137"/>
      <c r="AY41" s="137"/>
      <c r="AZ41" s="137"/>
      <c r="BA41" s="137"/>
      <c r="BB41" s="137"/>
    </row>
    <row r="42" spans="1:55">
      <c r="A42" s="137"/>
      <c r="B42" s="137"/>
      <c r="C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8"/>
      <c r="AV42" s="137"/>
      <c r="AW42" s="137"/>
      <c r="AX42" s="137"/>
      <c r="AY42" s="137"/>
      <c r="AZ42" s="137"/>
      <c r="BA42" s="137"/>
      <c r="BB42" s="137"/>
    </row>
    <row r="43" spans="1:55" ht="15.75" customHeight="1">
      <c r="A43" s="137"/>
      <c r="B43" s="137"/>
      <c r="C43" s="137"/>
      <c r="D43" s="137"/>
      <c r="E43" s="137"/>
      <c r="F43" s="137"/>
      <c r="G43" s="137"/>
      <c r="H43" s="137"/>
      <c r="I43" s="137"/>
      <c r="J43" s="479"/>
      <c r="K43" s="1581"/>
      <c r="L43" s="1581"/>
      <c r="M43" s="1581"/>
      <c r="N43" s="1581"/>
      <c r="O43" s="1581"/>
      <c r="P43" s="1581"/>
      <c r="Q43" s="1581"/>
      <c r="R43" s="1581"/>
      <c r="S43" s="1581"/>
      <c r="T43" s="1581"/>
      <c r="U43" s="1581"/>
      <c r="V43" s="1581"/>
      <c r="W43" s="1581"/>
      <c r="X43" s="1581"/>
      <c r="Y43" s="1581"/>
      <c r="Z43" s="1581"/>
      <c r="AA43" s="1581"/>
      <c r="AB43" s="1581"/>
      <c r="AC43" s="1581"/>
      <c r="AD43" s="1581"/>
      <c r="AE43" s="1581"/>
      <c r="AF43" s="1581"/>
      <c r="AG43" s="1581"/>
      <c r="AH43" s="1581"/>
      <c r="AI43" s="1581"/>
      <c r="AJ43" s="1581"/>
      <c r="AK43" s="1581"/>
      <c r="AL43" s="1581"/>
      <c r="AM43" s="1581"/>
      <c r="AN43" s="1581"/>
      <c r="AO43" s="1581"/>
      <c r="AP43" s="1581"/>
      <c r="AQ43" s="1581"/>
      <c r="AR43" s="1581"/>
      <c r="AS43" s="1581"/>
      <c r="AT43" s="1581"/>
      <c r="AU43" s="1581"/>
      <c r="AV43" s="1581"/>
      <c r="AW43" s="1581"/>
      <c r="AX43" s="1581"/>
      <c r="AY43" s="1581"/>
      <c r="AZ43" s="1581"/>
      <c r="BA43" s="1581"/>
      <c r="BB43" s="1581"/>
    </row>
    <row r="44" spans="1:55">
      <c r="F44" s="480"/>
      <c r="G44" s="480"/>
      <c r="K44" s="426" t="s">
        <v>242</v>
      </c>
      <c r="L44" s="483">
        <v>1</v>
      </c>
      <c r="M44" s="481">
        <v>9</v>
      </c>
      <c r="N44" s="120">
        <v>15</v>
      </c>
      <c r="O44" s="120">
        <v>22</v>
      </c>
      <c r="P44" s="120">
        <v>29</v>
      </c>
      <c r="Q44" s="120">
        <v>6</v>
      </c>
      <c r="R44" s="120">
        <v>13</v>
      </c>
      <c r="S44" s="120">
        <v>20</v>
      </c>
      <c r="T44" s="120">
        <v>27</v>
      </c>
      <c r="U44" s="481">
        <v>3</v>
      </c>
      <c r="V44" s="120">
        <v>10</v>
      </c>
      <c r="W44" s="120">
        <v>17</v>
      </c>
      <c r="X44" s="120">
        <v>24</v>
      </c>
      <c r="Y44" s="481">
        <v>1</v>
      </c>
      <c r="Z44" s="120">
        <v>8</v>
      </c>
      <c r="AA44" s="120">
        <v>15</v>
      </c>
      <c r="AB44" s="120">
        <v>22</v>
      </c>
      <c r="AC44" s="120">
        <v>29</v>
      </c>
      <c r="AD44" s="121">
        <v>5</v>
      </c>
      <c r="AE44" s="120">
        <v>12</v>
      </c>
      <c r="AF44" s="120">
        <v>19</v>
      </c>
      <c r="AG44" s="120">
        <v>26</v>
      </c>
      <c r="AH44" s="481">
        <v>2</v>
      </c>
      <c r="AI44" s="120">
        <v>9</v>
      </c>
      <c r="AJ44" s="120">
        <v>16</v>
      </c>
      <c r="AK44" s="121">
        <v>23</v>
      </c>
      <c r="AL44" s="481">
        <v>2</v>
      </c>
      <c r="AM44" s="120">
        <v>9</v>
      </c>
      <c r="AN44" s="120">
        <v>16</v>
      </c>
      <c r="AO44" s="120">
        <v>23</v>
      </c>
      <c r="AP44" s="120">
        <v>30</v>
      </c>
      <c r="AQ44" s="120">
        <v>6</v>
      </c>
      <c r="AR44" s="120">
        <v>13</v>
      </c>
      <c r="AS44" s="120">
        <v>20</v>
      </c>
      <c r="AT44" s="120">
        <v>27</v>
      </c>
      <c r="AU44" s="481">
        <v>4</v>
      </c>
      <c r="AV44" s="120">
        <v>11</v>
      </c>
      <c r="AW44" s="120">
        <v>18</v>
      </c>
      <c r="AX44" s="120">
        <v>25</v>
      </c>
      <c r="AY44" s="120">
        <v>1</v>
      </c>
      <c r="AZ44" s="120">
        <v>8</v>
      </c>
      <c r="BA44" s="120">
        <v>15</v>
      </c>
      <c r="BB44" s="120">
        <v>22</v>
      </c>
      <c r="BC44" s="490">
        <v>29</v>
      </c>
    </row>
    <row r="45" spans="1:55">
      <c r="K45" s="426" t="s">
        <v>243</v>
      </c>
      <c r="L45" s="483">
        <v>2</v>
      </c>
      <c r="M45" s="481">
        <v>10</v>
      </c>
      <c r="N45" s="120">
        <v>16</v>
      </c>
      <c r="O45" s="120">
        <v>23</v>
      </c>
      <c r="P45" s="120">
        <v>30</v>
      </c>
      <c r="Q45" s="120">
        <v>7</v>
      </c>
      <c r="R45" s="120">
        <v>14</v>
      </c>
      <c r="S45" s="120">
        <v>21</v>
      </c>
      <c r="T45" s="120">
        <v>28</v>
      </c>
      <c r="U45" s="482">
        <v>4</v>
      </c>
      <c r="V45" s="120">
        <v>11</v>
      </c>
      <c r="W45" s="120">
        <v>18</v>
      </c>
      <c r="X45" s="120">
        <v>25</v>
      </c>
      <c r="Y45" s="481">
        <v>2</v>
      </c>
      <c r="Z45" s="120">
        <v>9</v>
      </c>
      <c r="AA45" s="120">
        <v>16</v>
      </c>
      <c r="AB45" s="120">
        <v>23</v>
      </c>
      <c r="AC45" s="120">
        <v>30</v>
      </c>
      <c r="AD45" s="121">
        <v>6</v>
      </c>
      <c r="AE45" s="120">
        <v>13</v>
      </c>
      <c r="AF45" s="120">
        <v>20</v>
      </c>
      <c r="AG45" s="120">
        <v>27</v>
      </c>
      <c r="AH45" s="481">
        <v>3</v>
      </c>
      <c r="AI45" s="120">
        <v>10</v>
      </c>
      <c r="AJ45" s="120">
        <v>17</v>
      </c>
      <c r="AK45" s="120">
        <v>24</v>
      </c>
      <c r="AL45" s="481">
        <v>3</v>
      </c>
      <c r="AM45" s="120">
        <v>10</v>
      </c>
      <c r="AN45" s="120">
        <v>17</v>
      </c>
      <c r="AO45" s="120">
        <v>24</v>
      </c>
      <c r="AP45" s="120">
        <v>31</v>
      </c>
      <c r="AQ45" s="120">
        <v>7</v>
      </c>
      <c r="AR45" s="120">
        <v>14</v>
      </c>
      <c r="AS45" s="120">
        <v>21</v>
      </c>
      <c r="AT45" s="120">
        <v>28</v>
      </c>
      <c r="AU45" s="481">
        <v>5</v>
      </c>
      <c r="AV45" s="120">
        <v>12</v>
      </c>
      <c r="AW45" s="120">
        <v>19</v>
      </c>
      <c r="AX45" s="120">
        <v>26</v>
      </c>
      <c r="AY45" s="120">
        <v>2</v>
      </c>
      <c r="AZ45" s="120">
        <v>9</v>
      </c>
      <c r="BA45" s="120">
        <v>16</v>
      </c>
      <c r="BB45" s="120">
        <v>23</v>
      </c>
      <c r="BC45" s="490">
        <v>30</v>
      </c>
    </row>
    <row r="46" spans="1:55">
      <c r="K46" s="484" t="s">
        <v>244</v>
      </c>
      <c r="L46" s="485">
        <v>3</v>
      </c>
      <c r="M46" s="486">
        <v>11</v>
      </c>
      <c r="N46" s="487">
        <v>17</v>
      </c>
      <c r="O46" s="487">
        <v>24</v>
      </c>
      <c r="P46" s="487">
        <v>1</v>
      </c>
      <c r="Q46" s="487">
        <v>8</v>
      </c>
      <c r="R46" s="487">
        <v>15</v>
      </c>
      <c r="S46" s="487">
        <v>22</v>
      </c>
      <c r="T46" s="487">
        <v>29</v>
      </c>
      <c r="U46" s="488">
        <v>5</v>
      </c>
      <c r="V46" s="487">
        <v>12</v>
      </c>
      <c r="W46" s="487">
        <v>19</v>
      </c>
      <c r="X46" s="487">
        <v>26</v>
      </c>
      <c r="Y46" s="488">
        <v>3</v>
      </c>
      <c r="Z46" s="487">
        <v>10</v>
      </c>
      <c r="AA46" s="487">
        <v>17</v>
      </c>
      <c r="AB46" s="487">
        <v>24</v>
      </c>
      <c r="AC46" s="487">
        <v>31</v>
      </c>
      <c r="AD46" s="489">
        <v>7</v>
      </c>
      <c r="AE46" s="487">
        <v>14</v>
      </c>
      <c r="AF46" s="487">
        <v>21</v>
      </c>
      <c r="AG46" s="487">
        <v>28</v>
      </c>
      <c r="AH46" s="488">
        <v>4</v>
      </c>
      <c r="AI46" s="487">
        <v>11</v>
      </c>
      <c r="AJ46" s="487">
        <v>18</v>
      </c>
      <c r="AK46" s="487">
        <v>25</v>
      </c>
      <c r="AL46" s="488">
        <v>4</v>
      </c>
      <c r="AM46" s="487">
        <v>11</v>
      </c>
      <c r="AN46" s="487">
        <v>18</v>
      </c>
      <c r="AO46" s="487">
        <v>25</v>
      </c>
      <c r="AP46" s="487">
        <v>1</v>
      </c>
      <c r="AQ46" s="487">
        <v>8</v>
      </c>
      <c r="AR46" s="487">
        <v>15</v>
      </c>
      <c r="AS46" s="487">
        <v>22</v>
      </c>
      <c r="AT46" s="487">
        <v>29</v>
      </c>
      <c r="AU46" s="488">
        <v>6</v>
      </c>
      <c r="AV46" s="487">
        <v>13</v>
      </c>
      <c r="AW46" s="487">
        <v>20</v>
      </c>
      <c r="AX46" s="487">
        <v>27</v>
      </c>
      <c r="AY46" s="487">
        <v>3</v>
      </c>
      <c r="AZ46" s="487">
        <v>10</v>
      </c>
      <c r="BA46" s="487">
        <v>17</v>
      </c>
      <c r="BB46" s="487">
        <v>24</v>
      </c>
      <c r="BC46" s="491">
        <v>31</v>
      </c>
    </row>
  </sheetData>
  <protectedRanges>
    <protectedRange sqref="AP22:AQ22 AP38:AR38 AD21:AO38 AS21:AZ38" name="Диапазон2"/>
    <protectedRange sqref="K21:AA38" name="Диапазон1"/>
  </protectedRanges>
  <mergeCells count="56">
    <mergeCell ref="K43:BB43"/>
    <mergeCell ref="A31:A37"/>
    <mergeCell ref="B31:C37"/>
    <mergeCell ref="G31:G37"/>
    <mergeCell ref="I31:I37"/>
    <mergeCell ref="B38:D38"/>
    <mergeCell ref="A39:C39"/>
    <mergeCell ref="BA21:BA39"/>
    <mergeCell ref="BB21:BB39"/>
    <mergeCell ref="B22:D22"/>
    <mergeCell ref="B23:D23"/>
    <mergeCell ref="B24:D24"/>
    <mergeCell ref="B25:D25"/>
    <mergeCell ref="B26:D26"/>
    <mergeCell ref="B27:D27"/>
    <mergeCell ref="B28:D28"/>
    <mergeCell ref="AT11:AW11"/>
    <mergeCell ref="B29:C30"/>
    <mergeCell ref="AB19:AC19"/>
    <mergeCell ref="AD19:AP19"/>
    <mergeCell ref="AQ19:AR19"/>
    <mergeCell ref="AS19:AZ19"/>
    <mergeCell ref="B21:D21"/>
    <mergeCell ref="AB21:AC39"/>
    <mergeCell ref="AQ21:AR39"/>
    <mergeCell ref="G29:G30"/>
    <mergeCell ref="I29:I30"/>
    <mergeCell ref="A8:A20"/>
    <mergeCell ref="B8:D20"/>
    <mergeCell ref="E8:E20"/>
    <mergeCell ref="F8:I8"/>
    <mergeCell ref="J8:J11"/>
    <mergeCell ref="H11:H20"/>
    <mergeCell ref="I11:I20"/>
    <mergeCell ref="J19:J39"/>
    <mergeCell ref="J5:BB5"/>
    <mergeCell ref="K8:BB8"/>
    <mergeCell ref="K9:BB9"/>
    <mergeCell ref="K10:BB10"/>
    <mergeCell ref="F11:F20"/>
    <mergeCell ref="G11:G20"/>
    <mergeCell ref="AX11:BB11"/>
    <mergeCell ref="K11:N11"/>
    <mergeCell ref="O11:S11"/>
    <mergeCell ref="T11:W11"/>
    <mergeCell ref="X11:AA11"/>
    <mergeCell ref="K19:AA19"/>
    <mergeCell ref="AB11:AF11"/>
    <mergeCell ref="AG11:AJ11"/>
    <mergeCell ref="AK11:AN11"/>
    <mergeCell ref="AO11:AS11"/>
    <mergeCell ref="A6:D6"/>
    <mergeCell ref="A2:D2"/>
    <mergeCell ref="A3:D3"/>
    <mergeCell ref="A4:D4"/>
    <mergeCell ref="A5:D5"/>
  </mergeCells>
  <pageMargins left="0" right="0" top="0.78740157480314965" bottom="0" header="0" footer="0"/>
  <pageSetup paperSize="9" scale="7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A47"/>
  <sheetViews>
    <sheetView zoomScale="90" zoomScaleNormal="90" workbookViewId="0">
      <selection activeCell="B19" sqref="B19:C19"/>
    </sheetView>
  </sheetViews>
  <sheetFormatPr defaultRowHeight="15"/>
  <cols>
    <col min="1" max="1" width="4.140625" customWidth="1"/>
    <col min="2" max="2" width="17.42578125" customWidth="1"/>
    <col min="3" max="3" width="30.28515625" customWidth="1"/>
    <col min="4" max="4" width="4.7109375" customWidth="1"/>
    <col min="5" max="7" width="4.28515625" customWidth="1"/>
    <col min="8" max="9" width="4.7109375" customWidth="1"/>
    <col min="10" max="53" width="2.85546875" customWidth="1"/>
    <col min="257" max="257" width="4.140625" customWidth="1"/>
    <col min="258" max="258" width="17.42578125" customWidth="1"/>
    <col min="259" max="259" width="30.28515625" customWidth="1"/>
    <col min="260" max="260" width="4.7109375" customWidth="1"/>
    <col min="261" max="263" width="4.28515625" customWidth="1"/>
    <col min="264" max="265" width="4.7109375" customWidth="1"/>
    <col min="266" max="309" width="2.85546875" customWidth="1"/>
    <col min="513" max="513" width="4.140625" customWidth="1"/>
    <col min="514" max="514" width="17.42578125" customWidth="1"/>
    <col min="515" max="515" width="30.28515625" customWidth="1"/>
    <col min="516" max="516" width="4.7109375" customWidth="1"/>
    <col min="517" max="519" width="4.28515625" customWidth="1"/>
    <col min="520" max="521" width="4.7109375" customWidth="1"/>
    <col min="522" max="565" width="2.85546875" customWidth="1"/>
    <col min="769" max="769" width="4.140625" customWidth="1"/>
    <col min="770" max="770" width="17.42578125" customWidth="1"/>
    <col min="771" max="771" width="30.28515625" customWidth="1"/>
    <col min="772" max="772" width="4.7109375" customWidth="1"/>
    <col min="773" max="775" width="4.28515625" customWidth="1"/>
    <col min="776" max="777" width="4.7109375" customWidth="1"/>
    <col min="778" max="821" width="2.85546875" customWidth="1"/>
    <col min="1025" max="1025" width="4.140625" customWidth="1"/>
    <col min="1026" max="1026" width="17.42578125" customWidth="1"/>
    <col min="1027" max="1027" width="30.28515625" customWidth="1"/>
    <col min="1028" max="1028" width="4.7109375" customWidth="1"/>
    <col min="1029" max="1031" width="4.28515625" customWidth="1"/>
    <col min="1032" max="1033" width="4.7109375" customWidth="1"/>
    <col min="1034" max="1077" width="2.85546875" customWidth="1"/>
    <col min="1281" max="1281" width="4.140625" customWidth="1"/>
    <col min="1282" max="1282" width="17.42578125" customWidth="1"/>
    <col min="1283" max="1283" width="30.28515625" customWidth="1"/>
    <col min="1284" max="1284" width="4.7109375" customWidth="1"/>
    <col min="1285" max="1287" width="4.28515625" customWidth="1"/>
    <col min="1288" max="1289" width="4.7109375" customWidth="1"/>
    <col min="1290" max="1333" width="2.85546875" customWidth="1"/>
    <col min="1537" max="1537" width="4.140625" customWidth="1"/>
    <col min="1538" max="1538" width="17.42578125" customWidth="1"/>
    <col min="1539" max="1539" width="30.28515625" customWidth="1"/>
    <col min="1540" max="1540" width="4.7109375" customWidth="1"/>
    <col min="1541" max="1543" width="4.28515625" customWidth="1"/>
    <col min="1544" max="1545" width="4.7109375" customWidth="1"/>
    <col min="1546" max="1589" width="2.85546875" customWidth="1"/>
    <col min="1793" max="1793" width="4.140625" customWidth="1"/>
    <col min="1794" max="1794" width="17.42578125" customWidth="1"/>
    <col min="1795" max="1795" width="30.28515625" customWidth="1"/>
    <col min="1796" max="1796" width="4.7109375" customWidth="1"/>
    <col min="1797" max="1799" width="4.28515625" customWidth="1"/>
    <col min="1800" max="1801" width="4.7109375" customWidth="1"/>
    <col min="1802" max="1845" width="2.85546875" customWidth="1"/>
    <col min="2049" max="2049" width="4.140625" customWidth="1"/>
    <col min="2050" max="2050" width="17.42578125" customWidth="1"/>
    <col min="2051" max="2051" width="30.28515625" customWidth="1"/>
    <col min="2052" max="2052" width="4.7109375" customWidth="1"/>
    <col min="2053" max="2055" width="4.28515625" customWidth="1"/>
    <col min="2056" max="2057" width="4.7109375" customWidth="1"/>
    <col min="2058" max="2101" width="2.85546875" customWidth="1"/>
    <col min="2305" max="2305" width="4.140625" customWidth="1"/>
    <col min="2306" max="2306" width="17.42578125" customWidth="1"/>
    <col min="2307" max="2307" width="30.28515625" customWidth="1"/>
    <col min="2308" max="2308" width="4.7109375" customWidth="1"/>
    <col min="2309" max="2311" width="4.28515625" customWidth="1"/>
    <col min="2312" max="2313" width="4.7109375" customWidth="1"/>
    <col min="2314" max="2357" width="2.85546875" customWidth="1"/>
    <col min="2561" max="2561" width="4.140625" customWidth="1"/>
    <col min="2562" max="2562" width="17.42578125" customWidth="1"/>
    <col min="2563" max="2563" width="30.28515625" customWidth="1"/>
    <col min="2564" max="2564" width="4.7109375" customWidth="1"/>
    <col min="2565" max="2567" width="4.28515625" customWidth="1"/>
    <col min="2568" max="2569" width="4.7109375" customWidth="1"/>
    <col min="2570" max="2613" width="2.85546875" customWidth="1"/>
    <col min="2817" max="2817" width="4.140625" customWidth="1"/>
    <col min="2818" max="2818" width="17.42578125" customWidth="1"/>
    <col min="2819" max="2819" width="30.28515625" customWidth="1"/>
    <col min="2820" max="2820" width="4.7109375" customWidth="1"/>
    <col min="2821" max="2823" width="4.28515625" customWidth="1"/>
    <col min="2824" max="2825" width="4.7109375" customWidth="1"/>
    <col min="2826" max="2869" width="2.85546875" customWidth="1"/>
    <col min="3073" max="3073" width="4.140625" customWidth="1"/>
    <col min="3074" max="3074" width="17.42578125" customWidth="1"/>
    <col min="3075" max="3075" width="30.28515625" customWidth="1"/>
    <col min="3076" max="3076" width="4.7109375" customWidth="1"/>
    <col min="3077" max="3079" width="4.28515625" customWidth="1"/>
    <col min="3080" max="3081" width="4.7109375" customWidth="1"/>
    <col min="3082" max="3125" width="2.85546875" customWidth="1"/>
    <col min="3329" max="3329" width="4.140625" customWidth="1"/>
    <col min="3330" max="3330" width="17.42578125" customWidth="1"/>
    <col min="3331" max="3331" width="30.28515625" customWidth="1"/>
    <col min="3332" max="3332" width="4.7109375" customWidth="1"/>
    <col min="3333" max="3335" width="4.28515625" customWidth="1"/>
    <col min="3336" max="3337" width="4.7109375" customWidth="1"/>
    <col min="3338" max="3381" width="2.85546875" customWidth="1"/>
    <col min="3585" max="3585" width="4.140625" customWidth="1"/>
    <col min="3586" max="3586" width="17.42578125" customWidth="1"/>
    <col min="3587" max="3587" width="30.28515625" customWidth="1"/>
    <col min="3588" max="3588" width="4.7109375" customWidth="1"/>
    <col min="3589" max="3591" width="4.28515625" customWidth="1"/>
    <col min="3592" max="3593" width="4.7109375" customWidth="1"/>
    <col min="3594" max="3637" width="2.85546875" customWidth="1"/>
    <col min="3841" max="3841" width="4.140625" customWidth="1"/>
    <col min="3842" max="3842" width="17.42578125" customWidth="1"/>
    <col min="3843" max="3843" width="30.28515625" customWidth="1"/>
    <col min="3844" max="3844" width="4.7109375" customWidth="1"/>
    <col min="3845" max="3847" width="4.28515625" customWidth="1"/>
    <col min="3848" max="3849" width="4.7109375" customWidth="1"/>
    <col min="3850" max="3893" width="2.85546875" customWidth="1"/>
    <col min="4097" max="4097" width="4.140625" customWidth="1"/>
    <col min="4098" max="4098" width="17.42578125" customWidth="1"/>
    <col min="4099" max="4099" width="30.28515625" customWidth="1"/>
    <col min="4100" max="4100" width="4.7109375" customWidth="1"/>
    <col min="4101" max="4103" width="4.28515625" customWidth="1"/>
    <col min="4104" max="4105" width="4.7109375" customWidth="1"/>
    <col min="4106" max="4149" width="2.85546875" customWidth="1"/>
    <col min="4353" max="4353" width="4.140625" customWidth="1"/>
    <col min="4354" max="4354" width="17.42578125" customWidth="1"/>
    <col min="4355" max="4355" width="30.28515625" customWidth="1"/>
    <col min="4356" max="4356" width="4.7109375" customWidth="1"/>
    <col min="4357" max="4359" width="4.28515625" customWidth="1"/>
    <col min="4360" max="4361" width="4.7109375" customWidth="1"/>
    <col min="4362" max="4405" width="2.85546875" customWidth="1"/>
    <col min="4609" max="4609" width="4.140625" customWidth="1"/>
    <col min="4610" max="4610" width="17.42578125" customWidth="1"/>
    <col min="4611" max="4611" width="30.28515625" customWidth="1"/>
    <col min="4612" max="4612" width="4.7109375" customWidth="1"/>
    <col min="4613" max="4615" width="4.28515625" customWidth="1"/>
    <col min="4616" max="4617" width="4.7109375" customWidth="1"/>
    <col min="4618" max="4661" width="2.85546875" customWidth="1"/>
    <col min="4865" max="4865" width="4.140625" customWidth="1"/>
    <col min="4866" max="4866" width="17.42578125" customWidth="1"/>
    <col min="4867" max="4867" width="30.28515625" customWidth="1"/>
    <col min="4868" max="4868" width="4.7109375" customWidth="1"/>
    <col min="4869" max="4871" width="4.28515625" customWidth="1"/>
    <col min="4872" max="4873" width="4.7109375" customWidth="1"/>
    <col min="4874" max="4917" width="2.85546875" customWidth="1"/>
    <col min="5121" max="5121" width="4.140625" customWidth="1"/>
    <col min="5122" max="5122" width="17.42578125" customWidth="1"/>
    <col min="5123" max="5123" width="30.28515625" customWidth="1"/>
    <col min="5124" max="5124" width="4.7109375" customWidth="1"/>
    <col min="5125" max="5127" width="4.28515625" customWidth="1"/>
    <col min="5128" max="5129" width="4.7109375" customWidth="1"/>
    <col min="5130" max="5173" width="2.85546875" customWidth="1"/>
    <col min="5377" max="5377" width="4.140625" customWidth="1"/>
    <col min="5378" max="5378" width="17.42578125" customWidth="1"/>
    <col min="5379" max="5379" width="30.28515625" customWidth="1"/>
    <col min="5380" max="5380" width="4.7109375" customWidth="1"/>
    <col min="5381" max="5383" width="4.28515625" customWidth="1"/>
    <col min="5384" max="5385" width="4.7109375" customWidth="1"/>
    <col min="5386" max="5429" width="2.85546875" customWidth="1"/>
    <col min="5633" max="5633" width="4.140625" customWidth="1"/>
    <col min="5634" max="5634" width="17.42578125" customWidth="1"/>
    <col min="5635" max="5635" width="30.28515625" customWidth="1"/>
    <col min="5636" max="5636" width="4.7109375" customWidth="1"/>
    <col min="5637" max="5639" width="4.28515625" customWidth="1"/>
    <col min="5640" max="5641" width="4.7109375" customWidth="1"/>
    <col min="5642" max="5685" width="2.85546875" customWidth="1"/>
    <col min="5889" max="5889" width="4.140625" customWidth="1"/>
    <col min="5890" max="5890" width="17.42578125" customWidth="1"/>
    <col min="5891" max="5891" width="30.28515625" customWidth="1"/>
    <col min="5892" max="5892" width="4.7109375" customWidth="1"/>
    <col min="5893" max="5895" width="4.28515625" customWidth="1"/>
    <col min="5896" max="5897" width="4.7109375" customWidth="1"/>
    <col min="5898" max="5941" width="2.85546875" customWidth="1"/>
    <col min="6145" max="6145" width="4.140625" customWidth="1"/>
    <col min="6146" max="6146" width="17.42578125" customWidth="1"/>
    <col min="6147" max="6147" width="30.28515625" customWidth="1"/>
    <col min="6148" max="6148" width="4.7109375" customWidth="1"/>
    <col min="6149" max="6151" width="4.28515625" customWidth="1"/>
    <col min="6152" max="6153" width="4.7109375" customWidth="1"/>
    <col min="6154" max="6197" width="2.85546875" customWidth="1"/>
    <col min="6401" max="6401" width="4.140625" customWidth="1"/>
    <col min="6402" max="6402" width="17.42578125" customWidth="1"/>
    <col min="6403" max="6403" width="30.28515625" customWidth="1"/>
    <col min="6404" max="6404" width="4.7109375" customWidth="1"/>
    <col min="6405" max="6407" width="4.28515625" customWidth="1"/>
    <col min="6408" max="6409" width="4.7109375" customWidth="1"/>
    <col min="6410" max="6453" width="2.85546875" customWidth="1"/>
    <col min="6657" max="6657" width="4.140625" customWidth="1"/>
    <col min="6658" max="6658" width="17.42578125" customWidth="1"/>
    <col min="6659" max="6659" width="30.28515625" customWidth="1"/>
    <col min="6660" max="6660" width="4.7109375" customWidth="1"/>
    <col min="6661" max="6663" width="4.28515625" customWidth="1"/>
    <col min="6664" max="6665" width="4.7109375" customWidth="1"/>
    <col min="6666" max="6709" width="2.85546875" customWidth="1"/>
    <col min="6913" max="6913" width="4.140625" customWidth="1"/>
    <col min="6914" max="6914" width="17.42578125" customWidth="1"/>
    <col min="6915" max="6915" width="30.28515625" customWidth="1"/>
    <col min="6916" max="6916" width="4.7109375" customWidth="1"/>
    <col min="6917" max="6919" width="4.28515625" customWidth="1"/>
    <col min="6920" max="6921" width="4.7109375" customWidth="1"/>
    <col min="6922" max="6965" width="2.85546875" customWidth="1"/>
    <col min="7169" max="7169" width="4.140625" customWidth="1"/>
    <col min="7170" max="7170" width="17.42578125" customWidth="1"/>
    <col min="7171" max="7171" width="30.28515625" customWidth="1"/>
    <col min="7172" max="7172" width="4.7109375" customWidth="1"/>
    <col min="7173" max="7175" width="4.28515625" customWidth="1"/>
    <col min="7176" max="7177" width="4.7109375" customWidth="1"/>
    <col min="7178" max="7221" width="2.85546875" customWidth="1"/>
    <col min="7425" max="7425" width="4.140625" customWidth="1"/>
    <col min="7426" max="7426" width="17.42578125" customWidth="1"/>
    <col min="7427" max="7427" width="30.28515625" customWidth="1"/>
    <col min="7428" max="7428" width="4.7109375" customWidth="1"/>
    <col min="7429" max="7431" width="4.28515625" customWidth="1"/>
    <col min="7432" max="7433" width="4.7109375" customWidth="1"/>
    <col min="7434" max="7477" width="2.85546875" customWidth="1"/>
    <col min="7681" max="7681" width="4.140625" customWidth="1"/>
    <col min="7682" max="7682" width="17.42578125" customWidth="1"/>
    <col min="7683" max="7683" width="30.28515625" customWidth="1"/>
    <col min="7684" max="7684" width="4.7109375" customWidth="1"/>
    <col min="7685" max="7687" width="4.28515625" customWidth="1"/>
    <col min="7688" max="7689" width="4.7109375" customWidth="1"/>
    <col min="7690" max="7733" width="2.85546875" customWidth="1"/>
    <col min="7937" max="7937" width="4.140625" customWidth="1"/>
    <col min="7938" max="7938" width="17.42578125" customWidth="1"/>
    <col min="7939" max="7939" width="30.28515625" customWidth="1"/>
    <col min="7940" max="7940" width="4.7109375" customWidth="1"/>
    <col min="7941" max="7943" width="4.28515625" customWidth="1"/>
    <col min="7944" max="7945" width="4.7109375" customWidth="1"/>
    <col min="7946" max="7989" width="2.85546875" customWidth="1"/>
    <col min="8193" max="8193" width="4.140625" customWidth="1"/>
    <col min="8194" max="8194" width="17.42578125" customWidth="1"/>
    <col min="8195" max="8195" width="30.28515625" customWidth="1"/>
    <col min="8196" max="8196" width="4.7109375" customWidth="1"/>
    <col min="8197" max="8199" width="4.28515625" customWidth="1"/>
    <col min="8200" max="8201" width="4.7109375" customWidth="1"/>
    <col min="8202" max="8245" width="2.85546875" customWidth="1"/>
    <col min="8449" max="8449" width="4.140625" customWidth="1"/>
    <col min="8450" max="8450" width="17.42578125" customWidth="1"/>
    <col min="8451" max="8451" width="30.28515625" customWidth="1"/>
    <col min="8452" max="8452" width="4.7109375" customWidth="1"/>
    <col min="8453" max="8455" width="4.28515625" customWidth="1"/>
    <col min="8456" max="8457" width="4.7109375" customWidth="1"/>
    <col min="8458" max="8501" width="2.85546875" customWidth="1"/>
    <col min="8705" max="8705" width="4.140625" customWidth="1"/>
    <col min="8706" max="8706" width="17.42578125" customWidth="1"/>
    <col min="8707" max="8707" width="30.28515625" customWidth="1"/>
    <col min="8708" max="8708" width="4.7109375" customWidth="1"/>
    <col min="8709" max="8711" width="4.28515625" customWidth="1"/>
    <col min="8712" max="8713" width="4.7109375" customWidth="1"/>
    <col min="8714" max="8757" width="2.85546875" customWidth="1"/>
    <col min="8961" max="8961" width="4.140625" customWidth="1"/>
    <col min="8962" max="8962" width="17.42578125" customWidth="1"/>
    <col min="8963" max="8963" width="30.28515625" customWidth="1"/>
    <col min="8964" max="8964" width="4.7109375" customWidth="1"/>
    <col min="8965" max="8967" width="4.28515625" customWidth="1"/>
    <col min="8968" max="8969" width="4.7109375" customWidth="1"/>
    <col min="8970" max="9013" width="2.85546875" customWidth="1"/>
    <col min="9217" max="9217" width="4.140625" customWidth="1"/>
    <col min="9218" max="9218" width="17.42578125" customWidth="1"/>
    <col min="9219" max="9219" width="30.28515625" customWidth="1"/>
    <col min="9220" max="9220" width="4.7109375" customWidth="1"/>
    <col min="9221" max="9223" width="4.28515625" customWidth="1"/>
    <col min="9224" max="9225" width="4.7109375" customWidth="1"/>
    <col min="9226" max="9269" width="2.85546875" customWidth="1"/>
    <col min="9473" max="9473" width="4.140625" customWidth="1"/>
    <col min="9474" max="9474" width="17.42578125" customWidth="1"/>
    <col min="9475" max="9475" width="30.28515625" customWidth="1"/>
    <col min="9476" max="9476" width="4.7109375" customWidth="1"/>
    <col min="9477" max="9479" width="4.28515625" customWidth="1"/>
    <col min="9480" max="9481" width="4.7109375" customWidth="1"/>
    <col min="9482" max="9525" width="2.85546875" customWidth="1"/>
    <col min="9729" max="9729" width="4.140625" customWidth="1"/>
    <col min="9730" max="9730" width="17.42578125" customWidth="1"/>
    <col min="9731" max="9731" width="30.28515625" customWidth="1"/>
    <col min="9732" max="9732" width="4.7109375" customWidth="1"/>
    <col min="9733" max="9735" width="4.28515625" customWidth="1"/>
    <col min="9736" max="9737" width="4.7109375" customWidth="1"/>
    <col min="9738" max="9781" width="2.85546875" customWidth="1"/>
    <col min="9985" max="9985" width="4.140625" customWidth="1"/>
    <col min="9986" max="9986" width="17.42578125" customWidth="1"/>
    <col min="9987" max="9987" width="30.28515625" customWidth="1"/>
    <col min="9988" max="9988" width="4.7109375" customWidth="1"/>
    <col min="9989" max="9991" width="4.28515625" customWidth="1"/>
    <col min="9992" max="9993" width="4.7109375" customWidth="1"/>
    <col min="9994" max="10037" width="2.85546875" customWidth="1"/>
    <col min="10241" max="10241" width="4.140625" customWidth="1"/>
    <col min="10242" max="10242" width="17.42578125" customWidth="1"/>
    <col min="10243" max="10243" width="30.28515625" customWidth="1"/>
    <col min="10244" max="10244" width="4.7109375" customWidth="1"/>
    <col min="10245" max="10247" width="4.28515625" customWidth="1"/>
    <col min="10248" max="10249" width="4.7109375" customWidth="1"/>
    <col min="10250" max="10293" width="2.85546875" customWidth="1"/>
    <col min="10497" max="10497" width="4.140625" customWidth="1"/>
    <col min="10498" max="10498" width="17.42578125" customWidth="1"/>
    <col min="10499" max="10499" width="30.28515625" customWidth="1"/>
    <col min="10500" max="10500" width="4.7109375" customWidth="1"/>
    <col min="10501" max="10503" width="4.28515625" customWidth="1"/>
    <col min="10504" max="10505" width="4.7109375" customWidth="1"/>
    <col min="10506" max="10549" width="2.85546875" customWidth="1"/>
    <col min="10753" max="10753" width="4.140625" customWidth="1"/>
    <col min="10754" max="10754" width="17.42578125" customWidth="1"/>
    <col min="10755" max="10755" width="30.28515625" customWidth="1"/>
    <col min="10756" max="10756" width="4.7109375" customWidth="1"/>
    <col min="10757" max="10759" width="4.28515625" customWidth="1"/>
    <col min="10760" max="10761" width="4.7109375" customWidth="1"/>
    <col min="10762" max="10805" width="2.85546875" customWidth="1"/>
    <col min="11009" max="11009" width="4.140625" customWidth="1"/>
    <col min="11010" max="11010" width="17.42578125" customWidth="1"/>
    <col min="11011" max="11011" width="30.28515625" customWidth="1"/>
    <col min="11012" max="11012" width="4.7109375" customWidth="1"/>
    <col min="11013" max="11015" width="4.28515625" customWidth="1"/>
    <col min="11016" max="11017" width="4.7109375" customWidth="1"/>
    <col min="11018" max="11061" width="2.85546875" customWidth="1"/>
    <col min="11265" max="11265" width="4.140625" customWidth="1"/>
    <col min="11266" max="11266" width="17.42578125" customWidth="1"/>
    <col min="11267" max="11267" width="30.28515625" customWidth="1"/>
    <col min="11268" max="11268" width="4.7109375" customWidth="1"/>
    <col min="11269" max="11271" width="4.28515625" customWidth="1"/>
    <col min="11272" max="11273" width="4.7109375" customWidth="1"/>
    <col min="11274" max="11317" width="2.85546875" customWidth="1"/>
    <col min="11521" max="11521" width="4.140625" customWidth="1"/>
    <col min="11522" max="11522" width="17.42578125" customWidth="1"/>
    <col min="11523" max="11523" width="30.28515625" customWidth="1"/>
    <col min="11524" max="11524" width="4.7109375" customWidth="1"/>
    <col min="11525" max="11527" width="4.28515625" customWidth="1"/>
    <col min="11528" max="11529" width="4.7109375" customWidth="1"/>
    <col min="11530" max="11573" width="2.85546875" customWidth="1"/>
    <col min="11777" max="11777" width="4.140625" customWidth="1"/>
    <col min="11778" max="11778" width="17.42578125" customWidth="1"/>
    <col min="11779" max="11779" width="30.28515625" customWidth="1"/>
    <col min="11780" max="11780" width="4.7109375" customWidth="1"/>
    <col min="11781" max="11783" width="4.28515625" customWidth="1"/>
    <col min="11784" max="11785" width="4.7109375" customWidth="1"/>
    <col min="11786" max="11829" width="2.85546875" customWidth="1"/>
    <col min="12033" max="12033" width="4.140625" customWidth="1"/>
    <col min="12034" max="12034" width="17.42578125" customWidth="1"/>
    <col min="12035" max="12035" width="30.28515625" customWidth="1"/>
    <col min="12036" max="12036" width="4.7109375" customWidth="1"/>
    <col min="12037" max="12039" width="4.28515625" customWidth="1"/>
    <col min="12040" max="12041" width="4.7109375" customWidth="1"/>
    <col min="12042" max="12085" width="2.85546875" customWidth="1"/>
    <col min="12289" max="12289" width="4.140625" customWidth="1"/>
    <col min="12290" max="12290" width="17.42578125" customWidth="1"/>
    <col min="12291" max="12291" width="30.28515625" customWidth="1"/>
    <col min="12292" max="12292" width="4.7109375" customWidth="1"/>
    <col min="12293" max="12295" width="4.28515625" customWidth="1"/>
    <col min="12296" max="12297" width="4.7109375" customWidth="1"/>
    <col min="12298" max="12341" width="2.85546875" customWidth="1"/>
    <col min="12545" max="12545" width="4.140625" customWidth="1"/>
    <col min="12546" max="12546" width="17.42578125" customWidth="1"/>
    <col min="12547" max="12547" width="30.28515625" customWidth="1"/>
    <col min="12548" max="12548" width="4.7109375" customWidth="1"/>
    <col min="12549" max="12551" width="4.28515625" customWidth="1"/>
    <col min="12552" max="12553" width="4.7109375" customWidth="1"/>
    <col min="12554" max="12597" width="2.85546875" customWidth="1"/>
    <col min="12801" max="12801" width="4.140625" customWidth="1"/>
    <col min="12802" max="12802" width="17.42578125" customWidth="1"/>
    <col min="12803" max="12803" width="30.28515625" customWidth="1"/>
    <col min="12804" max="12804" width="4.7109375" customWidth="1"/>
    <col min="12805" max="12807" width="4.28515625" customWidth="1"/>
    <col min="12808" max="12809" width="4.7109375" customWidth="1"/>
    <col min="12810" max="12853" width="2.85546875" customWidth="1"/>
    <col min="13057" max="13057" width="4.140625" customWidth="1"/>
    <col min="13058" max="13058" width="17.42578125" customWidth="1"/>
    <col min="13059" max="13059" width="30.28515625" customWidth="1"/>
    <col min="13060" max="13060" width="4.7109375" customWidth="1"/>
    <col min="13061" max="13063" width="4.28515625" customWidth="1"/>
    <col min="13064" max="13065" width="4.7109375" customWidth="1"/>
    <col min="13066" max="13109" width="2.85546875" customWidth="1"/>
    <col min="13313" max="13313" width="4.140625" customWidth="1"/>
    <col min="13314" max="13314" width="17.42578125" customWidth="1"/>
    <col min="13315" max="13315" width="30.28515625" customWidth="1"/>
    <col min="13316" max="13316" width="4.7109375" customWidth="1"/>
    <col min="13317" max="13319" width="4.28515625" customWidth="1"/>
    <col min="13320" max="13321" width="4.7109375" customWidth="1"/>
    <col min="13322" max="13365" width="2.85546875" customWidth="1"/>
    <col min="13569" max="13569" width="4.140625" customWidth="1"/>
    <col min="13570" max="13570" width="17.42578125" customWidth="1"/>
    <col min="13571" max="13571" width="30.28515625" customWidth="1"/>
    <col min="13572" max="13572" width="4.7109375" customWidth="1"/>
    <col min="13573" max="13575" width="4.28515625" customWidth="1"/>
    <col min="13576" max="13577" width="4.7109375" customWidth="1"/>
    <col min="13578" max="13621" width="2.85546875" customWidth="1"/>
    <col min="13825" max="13825" width="4.140625" customWidth="1"/>
    <col min="13826" max="13826" width="17.42578125" customWidth="1"/>
    <col min="13827" max="13827" width="30.28515625" customWidth="1"/>
    <col min="13828" max="13828" width="4.7109375" customWidth="1"/>
    <col min="13829" max="13831" width="4.28515625" customWidth="1"/>
    <col min="13832" max="13833" width="4.7109375" customWidth="1"/>
    <col min="13834" max="13877" width="2.85546875" customWidth="1"/>
    <col min="14081" max="14081" width="4.140625" customWidth="1"/>
    <col min="14082" max="14082" width="17.42578125" customWidth="1"/>
    <col min="14083" max="14083" width="30.28515625" customWidth="1"/>
    <col min="14084" max="14084" width="4.7109375" customWidth="1"/>
    <col min="14085" max="14087" width="4.28515625" customWidth="1"/>
    <col min="14088" max="14089" width="4.7109375" customWidth="1"/>
    <col min="14090" max="14133" width="2.85546875" customWidth="1"/>
    <col min="14337" max="14337" width="4.140625" customWidth="1"/>
    <col min="14338" max="14338" width="17.42578125" customWidth="1"/>
    <col min="14339" max="14339" width="30.28515625" customWidth="1"/>
    <col min="14340" max="14340" width="4.7109375" customWidth="1"/>
    <col min="14341" max="14343" width="4.28515625" customWidth="1"/>
    <col min="14344" max="14345" width="4.7109375" customWidth="1"/>
    <col min="14346" max="14389" width="2.85546875" customWidth="1"/>
    <col min="14593" max="14593" width="4.140625" customWidth="1"/>
    <col min="14594" max="14594" width="17.42578125" customWidth="1"/>
    <col min="14595" max="14595" width="30.28515625" customWidth="1"/>
    <col min="14596" max="14596" width="4.7109375" customWidth="1"/>
    <col min="14597" max="14599" width="4.28515625" customWidth="1"/>
    <col min="14600" max="14601" width="4.7109375" customWidth="1"/>
    <col min="14602" max="14645" width="2.85546875" customWidth="1"/>
    <col min="14849" max="14849" width="4.140625" customWidth="1"/>
    <col min="14850" max="14850" width="17.42578125" customWidth="1"/>
    <col min="14851" max="14851" width="30.28515625" customWidth="1"/>
    <col min="14852" max="14852" width="4.7109375" customWidth="1"/>
    <col min="14853" max="14855" width="4.28515625" customWidth="1"/>
    <col min="14856" max="14857" width="4.7109375" customWidth="1"/>
    <col min="14858" max="14901" width="2.85546875" customWidth="1"/>
    <col min="15105" max="15105" width="4.140625" customWidth="1"/>
    <col min="15106" max="15106" width="17.42578125" customWidth="1"/>
    <col min="15107" max="15107" width="30.28515625" customWidth="1"/>
    <col min="15108" max="15108" width="4.7109375" customWidth="1"/>
    <col min="15109" max="15111" width="4.28515625" customWidth="1"/>
    <col min="15112" max="15113" width="4.7109375" customWidth="1"/>
    <col min="15114" max="15157" width="2.85546875" customWidth="1"/>
    <col min="15361" max="15361" width="4.140625" customWidth="1"/>
    <col min="15362" max="15362" width="17.42578125" customWidth="1"/>
    <col min="15363" max="15363" width="30.28515625" customWidth="1"/>
    <col min="15364" max="15364" width="4.7109375" customWidth="1"/>
    <col min="15365" max="15367" width="4.28515625" customWidth="1"/>
    <col min="15368" max="15369" width="4.7109375" customWidth="1"/>
    <col min="15370" max="15413" width="2.85546875" customWidth="1"/>
    <col min="15617" max="15617" width="4.140625" customWidth="1"/>
    <col min="15618" max="15618" width="17.42578125" customWidth="1"/>
    <col min="15619" max="15619" width="30.28515625" customWidth="1"/>
    <col min="15620" max="15620" width="4.7109375" customWidth="1"/>
    <col min="15621" max="15623" width="4.28515625" customWidth="1"/>
    <col min="15624" max="15625" width="4.7109375" customWidth="1"/>
    <col min="15626" max="15669" width="2.85546875" customWidth="1"/>
    <col min="15873" max="15873" width="4.140625" customWidth="1"/>
    <col min="15874" max="15874" width="17.42578125" customWidth="1"/>
    <col min="15875" max="15875" width="30.28515625" customWidth="1"/>
    <col min="15876" max="15876" width="4.7109375" customWidth="1"/>
    <col min="15877" max="15879" width="4.28515625" customWidth="1"/>
    <col min="15880" max="15881" width="4.7109375" customWidth="1"/>
    <col min="15882" max="15925" width="2.85546875" customWidth="1"/>
    <col min="16129" max="16129" width="4.140625" customWidth="1"/>
    <col min="16130" max="16130" width="17.42578125" customWidth="1"/>
    <col min="16131" max="16131" width="30.28515625" customWidth="1"/>
    <col min="16132" max="16132" width="4.7109375" customWidth="1"/>
    <col min="16133" max="16135" width="4.28515625" customWidth="1"/>
    <col min="16136" max="16137" width="4.7109375" customWidth="1"/>
    <col min="16138" max="16181" width="2.85546875" customWidth="1"/>
  </cols>
  <sheetData>
    <row r="1" spans="1:53" s="417" customFormat="1" ht="24" customHeight="1" thickBot="1">
      <c r="A1" s="492"/>
      <c r="B1" s="492"/>
      <c r="C1" s="492"/>
      <c r="D1" s="492"/>
      <c r="E1" s="492"/>
      <c r="F1" s="492"/>
      <c r="G1" s="492"/>
      <c r="H1" s="492"/>
      <c r="I1" s="492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493"/>
      <c r="AK1" s="493"/>
      <c r="AL1" s="493"/>
      <c r="AM1" s="493"/>
      <c r="AN1" s="493"/>
      <c r="AO1" s="493"/>
      <c r="AP1" s="493"/>
      <c r="AQ1" s="493"/>
      <c r="AR1" s="493"/>
      <c r="AS1" s="493"/>
      <c r="AT1" s="493"/>
      <c r="AU1" s="493"/>
      <c r="AV1" s="493"/>
      <c r="AW1" s="493"/>
      <c r="AX1" s="493"/>
      <c r="AY1" s="493"/>
      <c r="AZ1" s="493"/>
      <c r="BA1" s="493"/>
    </row>
    <row r="2" spans="1:53" s="417" customFormat="1" ht="17.25" customHeight="1">
      <c r="A2" s="1719" t="s">
        <v>461</v>
      </c>
      <c r="B2" s="1722" t="s">
        <v>267</v>
      </c>
      <c r="C2" s="1722"/>
      <c r="D2" s="1712" t="s">
        <v>268</v>
      </c>
      <c r="E2" s="1723" t="s">
        <v>269</v>
      </c>
      <c r="F2" s="1724"/>
      <c r="G2" s="1724"/>
      <c r="H2" s="1725"/>
      <c r="I2" s="1732"/>
      <c r="J2" s="1703" t="s">
        <v>460</v>
      </c>
      <c r="K2" s="1704"/>
      <c r="L2" s="1704"/>
      <c r="M2" s="1704"/>
      <c r="N2" s="1704"/>
      <c r="O2" s="1704"/>
      <c r="P2" s="1704"/>
      <c r="Q2" s="1704"/>
      <c r="R2" s="1704"/>
      <c r="S2" s="1704"/>
      <c r="T2" s="1704"/>
      <c r="U2" s="1704"/>
      <c r="V2" s="1704"/>
      <c r="W2" s="1704"/>
      <c r="X2" s="1704"/>
      <c r="Y2" s="1704"/>
      <c r="Z2" s="1704"/>
      <c r="AA2" s="1704"/>
      <c r="AB2" s="1704"/>
      <c r="AC2" s="1704"/>
      <c r="AD2" s="1704"/>
      <c r="AE2" s="1704"/>
      <c r="AF2" s="1704"/>
      <c r="AG2" s="1704"/>
      <c r="AH2" s="1704"/>
      <c r="AI2" s="1704"/>
      <c r="AJ2" s="1704"/>
      <c r="AK2" s="1704"/>
      <c r="AL2" s="1704"/>
      <c r="AM2" s="1704"/>
      <c r="AN2" s="1704"/>
      <c r="AO2" s="1704"/>
      <c r="AP2" s="1704"/>
      <c r="AQ2" s="1704"/>
      <c r="AR2" s="1704"/>
      <c r="AS2" s="1704"/>
      <c r="AT2" s="1704"/>
      <c r="AU2" s="1704"/>
      <c r="AV2" s="1704"/>
      <c r="AW2" s="1704"/>
      <c r="AX2" s="1704"/>
      <c r="AY2" s="1704"/>
      <c r="AZ2" s="1704"/>
      <c r="BA2" s="1705"/>
    </row>
    <row r="3" spans="1:53" s="417" customFormat="1" ht="17.25" customHeight="1">
      <c r="A3" s="1720"/>
      <c r="B3" s="1722"/>
      <c r="C3" s="1722"/>
      <c r="D3" s="1712"/>
      <c r="E3" s="1726"/>
      <c r="F3" s="1727"/>
      <c r="G3" s="1727"/>
      <c r="H3" s="1728"/>
      <c r="I3" s="1732"/>
      <c r="J3" s="1706" t="s">
        <v>411</v>
      </c>
      <c r="K3" s="1707"/>
      <c r="L3" s="1707"/>
      <c r="M3" s="1707"/>
      <c r="N3" s="1707"/>
      <c r="O3" s="1707"/>
      <c r="P3" s="1707"/>
      <c r="Q3" s="1707"/>
      <c r="R3" s="1707"/>
      <c r="S3" s="1707"/>
      <c r="T3" s="1707"/>
      <c r="U3" s="1707"/>
      <c r="V3" s="1707"/>
      <c r="W3" s="1707"/>
      <c r="X3" s="1707"/>
      <c r="Y3" s="1707"/>
      <c r="Z3" s="1707"/>
      <c r="AA3" s="1707"/>
      <c r="AB3" s="1707"/>
      <c r="AC3" s="1707"/>
      <c r="AD3" s="1707"/>
      <c r="AE3" s="1707"/>
      <c r="AF3" s="1707"/>
      <c r="AG3" s="1707"/>
      <c r="AH3" s="1707"/>
      <c r="AI3" s="1707"/>
      <c r="AJ3" s="1707"/>
      <c r="AK3" s="1707"/>
      <c r="AL3" s="1707"/>
      <c r="AM3" s="1707"/>
      <c r="AN3" s="1707"/>
      <c r="AO3" s="1707"/>
      <c r="AP3" s="1707"/>
      <c r="AQ3" s="1707"/>
      <c r="AR3" s="1707"/>
      <c r="AS3" s="1707"/>
      <c r="AT3" s="1707"/>
      <c r="AU3" s="1707"/>
      <c r="AV3" s="1707"/>
      <c r="AW3" s="1707"/>
      <c r="AX3" s="1707"/>
      <c r="AY3" s="1707"/>
      <c r="AZ3" s="1707"/>
      <c r="BA3" s="1708"/>
    </row>
    <row r="4" spans="1:53" s="417" customFormat="1" ht="17.25" customHeight="1" thickBot="1">
      <c r="A4" s="1720"/>
      <c r="B4" s="1722"/>
      <c r="C4" s="1722"/>
      <c r="D4" s="1712"/>
      <c r="E4" s="1729"/>
      <c r="F4" s="1730"/>
      <c r="G4" s="1730"/>
      <c r="H4" s="1731"/>
      <c r="I4" s="1732"/>
      <c r="J4" s="1709" t="s">
        <v>364</v>
      </c>
      <c r="K4" s="1710"/>
      <c r="L4" s="1710"/>
      <c r="M4" s="1710"/>
      <c r="N4" s="1710"/>
      <c r="O4" s="1710"/>
      <c r="P4" s="1710"/>
      <c r="Q4" s="1710"/>
      <c r="R4" s="1710"/>
      <c r="S4" s="1710"/>
      <c r="T4" s="1710"/>
      <c r="U4" s="1710"/>
      <c r="V4" s="1710"/>
      <c r="W4" s="1710"/>
      <c r="X4" s="1710"/>
      <c r="Y4" s="1710"/>
      <c r="Z4" s="1710"/>
      <c r="AA4" s="1710"/>
      <c r="AB4" s="1710"/>
      <c r="AC4" s="1710"/>
      <c r="AD4" s="1710"/>
      <c r="AE4" s="1710"/>
      <c r="AF4" s="1710"/>
      <c r="AG4" s="1710"/>
      <c r="AH4" s="1710"/>
      <c r="AI4" s="1710"/>
      <c r="AJ4" s="1710"/>
      <c r="AK4" s="1710"/>
      <c r="AL4" s="1710"/>
      <c r="AM4" s="1710"/>
      <c r="AN4" s="1710"/>
      <c r="AO4" s="1710"/>
      <c r="AP4" s="1710"/>
      <c r="AQ4" s="1710"/>
      <c r="AR4" s="1710"/>
      <c r="AS4" s="1710"/>
      <c r="AT4" s="1710"/>
      <c r="AU4" s="1710"/>
      <c r="AV4" s="1710"/>
      <c r="AW4" s="1710"/>
      <c r="AX4" s="1710"/>
      <c r="AY4" s="1710"/>
      <c r="AZ4" s="1710"/>
      <c r="BA4" s="1711"/>
    </row>
    <row r="5" spans="1:53" s="417" customFormat="1" ht="13.5" customHeight="1" thickBot="1">
      <c r="A5" s="1720"/>
      <c r="B5" s="1722"/>
      <c r="C5" s="1722"/>
      <c r="D5" s="1712"/>
      <c r="E5" s="1712" t="s">
        <v>270</v>
      </c>
      <c r="F5" s="1712" t="s">
        <v>377</v>
      </c>
      <c r="G5" s="1712" t="s">
        <v>272</v>
      </c>
      <c r="H5" s="1712" t="s">
        <v>377</v>
      </c>
      <c r="I5" s="1732"/>
      <c r="J5" s="1701" t="s">
        <v>23</v>
      </c>
      <c r="K5" s="1701"/>
      <c r="L5" s="1701"/>
      <c r="M5" s="1702"/>
      <c r="N5" s="1700" t="s">
        <v>24</v>
      </c>
      <c r="O5" s="1701"/>
      <c r="P5" s="1701"/>
      <c r="Q5" s="1701"/>
      <c r="R5" s="1702"/>
      <c r="S5" s="1700" t="s">
        <v>25</v>
      </c>
      <c r="T5" s="1701"/>
      <c r="U5" s="1701"/>
      <c r="V5" s="1702"/>
      <c r="W5" s="1700" t="s">
        <v>26</v>
      </c>
      <c r="X5" s="1701"/>
      <c r="Y5" s="1701"/>
      <c r="Z5" s="1702"/>
      <c r="AA5" s="1700" t="s">
        <v>27</v>
      </c>
      <c r="AB5" s="1701"/>
      <c r="AC5" s="1701"/>
      <c r="AD5" s="1701"/>
      <c r="AE5" s="1702"/>
      <c r="AF5" s="1700" t="s">
        <v>28</v>
      </c>
      <c r="AG5" s="1701"/>
      <c r="AH5" s="1701"/>
      <c r="AI5" s="1702"/>
      <c r="AJ5" s="1700" t="s">
        <v>29</v>
      </c>
      <c r="AK5" s="1701"/>
      <c r="AL5" s="1701"/>
      <c r="AM5" s="1702"/>
      <c r="AN5" s="1700" t="s">
        <v>30</v>
      </c>
      <c r="AO5" s="1701"/>
      <c r="AP5" s="1701"/>
      <c r="AQ5" s="1701"/>
      <c r="AR5" s="1702"/>
      <c r="AS5" s="1700" t="s">
        <v>31</v>
      </c>
      <c r="AT5" s="1701"/>
      <c r="AU5" s="1701"/>
      <c r="AV5" s="1702"/>
      <c r="AW5" s="1700" t="s">
        <v>32</v>
      </c>
      <c r="AX5" s="1701"/>
      <c r="AY5" s="1701"/>
      <c r="AZ5" s="1701"/>
      <c r="BA5" s="1713"/>
    </row>
    <row r="6" spans="1:53" s="417" customFormat="1" ht="12.75" customHeight="1">
      <c r="A6" s="1720"/>
      <c r="B6" s="1722"/>
      <c r="C6" s="1722"/>
      <c r="D6" s="1712"/>
      <c r="E6" s="1712"/>
      <c r="F6" s="1712"/>
      <c r="G6" s="1712"/>
      <c r="H6" s="1712"/>
      <c r="I6" s="484" t="s">
        <v>244</v>
      </c>
      <c r="J6" s="803">
        <v>1</v>
      </c>
      <c r="K6" s="488">
        <v>8</v>
      </c>
      <c r="L6" s="487">
        <v>15</v>
      </c>
      <c r="M6" s="487">
        <v>22</v>
      </c>
      <c r="N6" s="487">
        <v>29</v>
      </c>
      <c r="O6" s="487">
        <v>6</v>
      </c>
      <c r="P6" s="487">
        <v>13</v>
      </c>
      <c r="Q6" s="487">
        <v>20</v>
      </c>
      <c r="R6" s="487">
        <v>27</v>
      </c>
      <c r="S6" s="488">
        <v>3</v>
      </c>
      <c r="T6" s="487">
        <v>10</v>
      </c>
      <c r="U6" s="487">
        <v>17</v>
      </c>
      <c r="V6" s="487">
        <v>24</v>
      </c>
      <c r="W6" s="488">
        <v>1</v>
      </c>
      <c r="X6" s="487">
        <v>8</v>
      </c>
      <c r="Y6" s="487">
        <v>15</v>
      </c>
      <c r="Z6" s="487">
        <v>22</v>
      </c>
      <c r="AA6" s="487">
        <v>29</v>
      </c>
      <c r="AB6" s="489">
        <v>5</v>
      </c>
      <c r="AC6" s="487">
        <v>12</v>
      </c>
      <c r="AD6" s="487">
        <v>19</v>
      </c>
      <c r="AE6" s="487">
        <v>26</v>
      </c>
      <c r="AF6" s="488">
        <v>2</v>
      </c>
      <c r="AG6" s="487">
        <v>9</v>
      </c>
      <c r="AH6" s="487">
        <v>16</v>
      </c>
      <c r="AI6" s="489">
        <v>23</v>
      </c>
      <c r="AJ6" s="488">
        <v>1</v>
      </c>
      <c r="AK6" s="487">
        <v>8</v>
      </c>
      <c r="AL6" s="487">
        <v>15</v>
      </c>
      <c r="AM6" s="487">
        <v>22</v>
      </c>
      <c r="AN6" s="487">
        <v>29</v>
      </c>
      <c r="AO6" s="487">
        <v>5</v>
      </c>
      <c r="AP6" s="487">
        <v>12</v>
      </c>
      <c r="AQ6" s="487">
        <v>19</v>
      </c>
      <c r="AR6" s="487">
        <v>26</v>
      </c>
      <c r="AS6" s="488">
        <v>3</v>
      </c>
      <c r="AT6" s="487">
        <v>10</v>
      </c>
      <c r="AU6" s="487">
        <v>17</v>
      </c>
      <c r="AV6" s="487">
        <v>24</v>
      </c>
      <c r="AW6" s="487">
        <v>31</v>
      </c>
      <c r="AX6" s="487">
        <v>7</v>
      </c>
      <c r="AY6" s="487">
        <v>14</v>
      </c>
      <c r="AZ6" s="487">
        <v>21</v>
      </c>
      <c r="BA6" s="491">
        <v>28</v>
      </c>
    </row>
    <row r="7" spans="1:53" s="417" customFormat="1" ht="12" customHeight="1">
      <c r="A7" s="1720"/>
      <c r="B7" s="1722"/>
      <c r="C7" s="1722"/>
      <c r="D7" s="1712"/>
      <c r="E7" s="1712"/>
      <c r="F7" s="1712"/>
      <c r="G7" s="1712"/>
      <c r="H7" s="1712"/>
      <c r="I7" s="426" t="s">
        <v>238</v>
      </c>
      <c r="J7" s="483">
        <v>2</v>
      </c>
      <c r="K7" s="481">
        <v>9</v>
      </c>
      <c r="L7" s="120">
        <v>16</v>
      </c>
      <c r="M7" s="120">
        <v>23</v>
      </c>
      <c r="N7" s="120">
        <v>30</v>
      </c>
      <c r="O7" s="120">
        <v>7</v>
      </c>
      <c r="P7" s="120">
        <v>14</v>
      </c>
      <c r="Q7" s="120">
        <v>21</v>
      </c>
      <c r="R7" s="120">
        <v>28</v>
      </c>
      <c r="S7" s="482">
        <v>4</v>
      </c>
      <c r="T7" s="120">
        <v>11</v>
      </c>
      <c r="U7" s="120">
        <v>18</v>
      </c>
      <c r="V7" s="120">
        <v>25</v>
      </c>
      <c r="W7" s="481">
        <v>2</v>
      </c>
      <c r="X7" s="120">
        <v>9</v>
      </c>
      <c r="Y7" s="120">
        <v>16</v>
      </c>
      <c r="Z7" s="120">
        <v>23</v>
      </c>
      <c r="AA7" s="120">
        <v>30</v>
      </c>
      <c r="AB7" s="121">
        <v>6</v>
      </c>
      <c r="AC7" s="120">
        <v>13</v>
      </c>
      <c r="AD7" s="120">
        <v>20</v>
      </c>
      <c r="AE7" s="120">
        <v>27</v>
      </c>
      <c r="AF7" s="481">
        <v>3</v>
      </c>
      <c r="AG7" s="120">
        <v>10</v>
      </c>
      <c r="AH7" s="120">
        <v>17</v>
      </c>
      <c r="AI7" s="121">
        <v>24</v>
      </c>
      <c r="AJ7" s="481">
        <v>2</v>
      </c>
      <c r="AK7" s="120">
        <v>9</v>
      </c>
      <c r="AL7" s="120">
        <v>16</v>
      </c>
      <c r="AM7" s="120">
        <v>23</v>
      </c>
      <c r="AN7" s="120">
        <v>30</v>
      </c>
      <c r="AO7" s="120">
        <v>6</v>
      </c>
      <c r="AP7" s="120">
        <v>13</v>
      </c>
      <c r="AQ7" s="120">
        <v>20</v>
      </c>
      <c r="AR7" s="120">
        <v>27</v>
      </c>
      <c r="AS7" s="481">
        <v>4</v>
      </c>
      <c r="AT7" s="120">
        <v>11</v>
      </c>
      <c r="AU7" s="120">
        <v>18</v>
      </c>
      <c r="AV7" s="120">
        <v>25</v>
      </c>
      <c r="AW7" s="120">
        <v>1</v>
      </c>
      <c r="AX7" s="120">
        <v>8</v>
      </c>
      <c r="AY7" s="120">
        <v>15</v>
      </c>
      <c r="AZ7" s="120">
        <v>22</v>
      </c>
      <c r="BA7" s="490">
        <v>29</v>
      </c>
    </row>
    <row r="8" spans="1:53" s="417" customFormat="1" ht="12.75">
      <c r="A8" s="1720"/>
      <c r="B8" s="1722"/>
      <c r="C8" s="1722"/>
      <c r="D8" s="1712"/>
      <c r="E8" s="1712"/>
      <c r="F8" s="1712"/>
      <c r="G8" s="1712"/>
      <c r="H8" s="1712"/>
      <c r="I8" s="426" t="s">
        <v>239</v>
      </c>
      <c r="J8" s="805">
        <v>3</v>
      </c>
      <c r="K8" s="481">
        <v>10</v>
      </c>
      <c r="L8" s="481">
        <v>17</v>
      </c>
      <c r="M8" s="120">
        <v>24</v>
      </c>
      <c r="N8" s="120">
        <v>1</v>
      </c>
      <c r="O8" s="120">
        <v>8</v>
      </c>
      <c r="P8" s="120">
        <v>15</v>
      </c>
      <c r="Q8" s="120">
        <v>22</v>
      </c>
      <c r="R8" s="120">
        <v>29</v>
      </c>
      <c r="S8" s="481">
        <v>5</v>
      </c>
      <c r="T8" s="120">
        <v>12</v>
      </c>
      <c r="U8" s="120">
        <v>19</v>
      </c>
      <c r="V8" s="120">
        <v>26</v>
      </c>
      <c r="W8" s="481">
        <v>3</v>
      </c>
      <c r="X8" s="120">
        <v>10</v>
      </c>
      <c r="Y8" s="120">
        <v>17</v>
      </c>
      <c r="Z8" s="120">
        <v>24</v>
      </c>
      <c r="AA8" s="120">
        <v>31</v>
      </c>
      <c r="AB8" s="121">
        <v>7</v>
      </c>
      <c r="AC8" s="120">
        <v>14</v>
      </c>
      <c r="AD8" s="120">
        <v>21</v>
      </c>
      <c r="AE8" s="120">
        <v>28</v>
      </c>
      <c r="AF8" s="481">
        <v>4</v>
      </c>
      <c r="AG8" s="120">
        <v>11</v>
      </c>
      <c r="AH8" s="120">
        <v>18</v>
      </c>
      <c r="AI8" s="120">
        <v>25</v>
      </c>
      <c r="AJ8" s="481">
        <v>3</v>
      </c>
      <c r="AK8" s="120">
        <v>10</v>
      </c>
      <c r="AL8" s="120">
        <v>17</v>
      </c>
      <c r="AM8" s="120">
        <v>24</v>
      </c>
      <c r="AN8" s="120">
        <v>31</v>
      </c>
      <c r="AO8" s="120">
        <v>7</v>
      </c>
      <c r="AP8" s="120">
        <v>14</v>
      </c>
      <c r="AQ8" s="120">
        <v>21</v>
      </c>
      <c r="AR8" s="120">
        <v>28</v>
      </c>
      <c r="AS8" s="481">
        <v>5</v>
      </c>
      <c r="AT8" s="120">
        <v>12</v>
      </c>
      <c r="AU8" s="120">
        <v>19</v>
      </c>
      <c r="AV8" s="120">
        <v>26</v>
      </c>
      <c r="AW8" s="120">
        <v>2</v>
      </c>
      <c r="AX8" s="120">
        <v>9</v>
      </c>
      <c r="AY8" s="120">
        <v>16</v>
      </c>
      <c r="AZ8" s="120">
        <v>23</v>
      </c>
      <c r="BA8" s="490">
        <v>30</v>
      </c>
    </row>
    <row r="9" spans="1:53" s="417" customFormat="1" ht="12.75">
      <c r="A9" s="1720"/>
      <c r="B9" s="1722"/>
      <c r="C9" s="1722"/>
      <c r="D9" s="1712"/>
      <c r="E9" s="1712"/>
      <c r="F9" s="1712"/>
      <c r="G9" s="1712"/>
      <c r="H9" s="1712"/>
      <c r="I9" s="425" t="s">
        <v>240</v>
      </c>
      <c r="J9" s="120">
        <v>4</v>
      </c>
      <c r="K9" s="120">
        <v>11</v>
      </c>
      <c r="L9" s="120">
        <v>18</v>
      </c>
      <c r="M9" s="120">
        <v>25</v>
      </c>
      <c r="N9" s="120">
        <v>2</v>
      </c>
      <c r="O9" s="120">
        <v>9</v>
      </c>
      <c r="P9" s="120">
        <v>16</v>
      </c>
      <c r="Q9" s="120">
        <v>23</v>
      </c>
      <c r="R9" s="120">
        <v>30</v>
      </c>
      <c r="S9" s="120">
        <v>6</v>
      </c>
      <c r="T9" s="120">
        <v>13</v>
      </c>
      <c r="U9" s="120">
        <v>20</v>
      </c>
      <c r="V9" s="120">
        <v>27</v>
      </c>
      <c r="W9" s="120">
        <v>4</v>
      </c>
      <c r="X9" s="120">
        <v>11</v>
      </c>
      <c r="Y9" s="120">
        <v>18</v>
      </c>
      <c r="Z9" s="120">
        <v>25</v>
      </c>
      <c r="AA9" s="121">
        <v>1</v>
      </c>
      <c r="AB9" s="121">
        <v>8</v>
      </c>
      <c r="AC9" s="120">
        <v>15</v>
      </c>
      <c r="AD9" s="120">
        <v>22</v>
      </c>
      <c r="AE9" s="120">
        <v>29</v>
      </c>
      <c r="AF9" s="120">
        <v>5</v>
      </c>
      <c r="AG9" s="120">
        <v>12</v>
      </c>
      <c r="AH9" s="120">
        <v>19</v>
      </c>
      <c r="AI9" s="120">
        <v>26</v>
      </c>
      <c r="AJ9" s="120">
        <v>4</v>
      </c>
      <c r="AK9" s="120">
        <v>11</v>
      </c>
      <c r="AL9" s="120">
        <v>18</v>
      </c>
      <c r="AM9" s="120">
        <v>25</v>
      </c>
      <c r="AN9" s="120">
        <v>1</v>
      </c>
      <c r="AO9" s="120">
        <v>8</v>
      </c>
      <c r="AP9" s="120">
        <v>15</v>
      </c>
      <c r="AQ9" s="120">
        <v>22</v>
      </c>
      <c r="AR9" s="120">
        <v>29</v>
      </c>
      <c r="AS9" s="481">
        <v>6</v>
      </c>
      <c r="AT9" s="120">
        <v>13</v>
      </c>
      <c r="AU9" s="120">
        <v>20</v>
      </c>
      <c r="AV9" s="120">
        <v>27</v>
      </c>
      <c r="AW9" s="120">
        <v>3</v>
      </c>
      <c r="AX9" s="120">
        <v>10</v>
      </c>
      <c r="AY9" s="120">
        <v>17</v>
      </c>
      <c r="AZ9" s="120">
        <v>24</v>
      </c>
      <c r="BA9" s="490">
        <v>31</v>
      </c>
    </row>
    <row r="10" spans="1:53" s="417" customFormat="1" ht="12.75">
      <c r="A10" s="1720"/>
      <c r="B10" s="1722"/>
      <c r="C10" s="1722"/>
      <c r="D10" s="1712"/>
      <c r="E10" s="1712"/>
      <c r="F10" s="1712"/>
      <c r="G10" s="1712"/>
      <c r="H10" s="1712"/>
      <c r="I10" s="426" t="s">
        <v>241</v>
      </c>
      <c r="J10" s="481">
        <v>5</v>
      </c>
      <c r="K10" s="120">
        <v>12</v>
      </c>
      <c r="L10" s="120">
        <v>19</v>
      </c>
      <c r="M10" s="120">
        <v>26</v>
      </c>
      <c r="N10" s="120">
        <v>3</v>
      </c>
      <c r="O10" s="120">
        <v>10</v>
      </c>
      <c r="P10" s="120">
        <v>17</v>
      </c>
      <c r="Q10" s="120">
        <v>24</v>
      </c>
      <c r="R10" s="120">
        <v>31</v>
      </c>
      <c r="S10" s="120">
        <v>7</v>
      </c>
      <c r="T10" s="120">
        <v>14</v>
      </c>
      <c r="U10" s="120">
        <v>21</v>
      </c>
      <c r="V10" s="120">
        <v>28</v>
      </c>
      <c r="W10" s="120">
        <v>5</v>
      </c>
      <c r="X10" s="120">
        <v>12</v>
      </c>
      <c r="Y10" s="120">
        <v>19</v>
      </c>
      <c r="Z10" s="120">
        <v>26</v>
      </c>
      <c r="AA10" s="121">
        <v>2</v>
      </c>
      <c r="AB10" s="120">
        <v>9</v>
      </c>
      <c r="AC10" s="120">
        <v>16</v>
      </c>
      <c r="AD10" s="120">
        <v>23</v>
      </c>
      <c r="AE10" s="120">
        <v>30</v>
      </c>
      <c r="AF10" s="120">
        <v>6</v>
      </c>
      <c r="AG10" s="120">
        <v>13</v>
      </c>
      <c r="AH10" s="120">
        <v>20</v>
      </c>
      <c r="AI10" s="120">
        <v>27</v>
      </c>
      <c r="AJ10" s="120">
        <v>5</v>
      </c>
      <c r="AK10" s="120">
        <v>12</v>
      </c>
      <c r="AL10" s="120">
        <v>19</v>
      </c>
      <c r="AM10" s="120">
        <v>26</v>
      </c>
      <c r="AN10" s="120">
        <v>2</v>
      </c>
      <c r="AO10" s="120">
        <v>9</v>
      </c>
      <c r="AP10" s="120">
        <v>16</v>
      </c>
      <c r="AQ10" s="120">
        <v>23</v>
      </c>
      <c r="AR10" s="120">
        <v>30</v>
      </c>
      <c r="AS10" s="120">
        <v>7</v>
      </c>
      <c r="AT10" s="120">
        <v>14</v>
      </c>
      <c r="AU10" s="120">
        <v>21</v>
      </c>
      <c r="AV10" s="120">
        <v>28</v>
      </c>
      <c r="AW10" s="120">
        <v>4</v>
      </c>
      <c r="AX10" s="120">
        <v>11</v>
      </c>
      <c r="AY10" s="120">
        <v>18</v>
      </c>
      <c r="AZ10" s="607">
        <v>25</v>
      </c>
      <c r="BA10" s="800">
        <v>1</v>
      </c>
    </row>
    <row r="11" spans="1:53" s="417" customFormat="1" ht="12.75" customHeight="1">
      <c r="A11" s="1720"/>
      <c r="B11" s="1722"/>
      <c r="C11" s="1722"/>
      <c r="D11" s="1712"/>
      <c r="E11" s="1712"/>
      <c r="F11" s="1712"/>
      <c r="G11" s="1712"/>
      <c r="H11" s="1712"/>
      <c r="I11" s="426" t="s">
        <v>242</v>
      </c>
      <c r="J11" s="481">
        <v>6</v>
      </c>
      <c r="K11" s="120">
        <v>13</v>
      </c>
      <c r="L11" s="120">
        <v>20</v>
      </c>
      <c r="M11" s="120">
        <v>27</v>
      </c>
      <c r="N11" s="120">
        <v>4</v>
      </c>
      <c r="O11" s="120">
        <v>11</v>
      </c>
      <c r="P11" s="120">
        <v>18</v>
      </c>
      <c r="Q11" s="120">
        <v>25</v>
      </c>
      <c r="R11" s="481">
        <v>1</v>
      </c>
      <c r="S11" s="120">
        <v>8</v>
      </c>
      <c r="T11" s="120">
        <v>15</v>
      </c>
      <c r="U11" s="120">
        <v>22</v>
      </c>
      <c r="V11" s="120">
        <v>29</v>
      </c>
      <c r="W11" s="120">
        <v>6</v>
      </c>
      <c r="X11" s="120">
        <v>13</v>
      </c>
      <c r="Y11" s="120">
        <v>20</v>
      </c>
      <c r="Z11" s="120">
        <v>27</v>
      </c>
      <c r="AA11" s="121">
        <v>3</v>
      </c>
      <c r="AB11" s="120">
        <v>10</v>
      </c>
      <c r="AC11" s="120">
        <v>17</v>
      </c>
      <c r="AD11" s="120">
        <v>24</v>
      </c>
      <c r="AE11" s="120">
        <v>31</v>
      </c>
      <c r="AF11" s="120">
        <v>7</v>
      </c>
      <c r="AG11" s="120">
        <v>14</v>
      </c>
      <c r="AH11" s="120">
        <v>21</v>
      </c>
      <c r="AI11" s="120">
        <v>28</v>
      </c>
      <c r="AJ11" s="120">
        <v>6</v>
      </c>
      <c r="AK11" s="120">
        <v>13</v>
      </c>
      <c r="AL11" s="120">
        <v>20</v>
      </c>
      <c r="AM11" s="120">
        <v>27</v>
      </c>
      <c r="AN11" s="120">
        <v>3</v>
      </c>
      <c r="AO11" s="120">
        <v>10</v>
      </c>
      <c r="AP11" s="120">
        <v>17</v>
      </c>
      <c r="AQ11" s="120">
        <v>24</v>
      </c>
      <c r="AR11" s="482">
        <v>1</v>
      </c>
      <c r="AS11" s="120">
        <v>8</v>
      </c>
      <c r="AT11" s="120">
        <v>15</v>
      </c>
      <c r="AU11" s="120">
        <v>22</v>
      </c>
      <c r="AV11" s="120">
        <v>29</v>
      </c>
      <c r="AW11" s="120">
        <v>5</v>
      </c>
      <c r="AX11" s="121">
        <v>12</v>
      </c>
      <c r="AY11" s="120">
        <v>19</v>
      </c>
      <c r="AZ11" s="607">
        <v>26</v>
      </c>
      <c r="BA11" s="801">
        <v>2</v>
      </c>
    </row>
    <row r="12" spans="1:53" s="417" customFormat="1" ht="13.5" customHeight="1" thickBot="1">
      <c r="A12" s="1720"/>
      <c r="B12" s="1722"/>
      <c r="C12" s="1722"/>
      <c r="D12" s="1712"/>
      <c r="E12" s="1712"/>
      <c r="F12" s="1712"/>
      <c r="G12" s="1712"/>
      <c r="H12" s="1712"/>
      <c r="I12" s="426" t="s">
        <v>243</v>
      </c>
      <c r="J12" s="481">
        <v>7</v>
      </c>
      <c r="K12" s="120">
        <v>14</v>
      </c>
      <c r="L12" s="120">
        <v>21</v>
      </c>
      <c r="M12" s="120">
        <v>28</v>
      </c>
      <c r="N12" s="120">
        <v>5</v>
      </c>
      <c r="O12" s="120">
        <v>12</v>
      </c>
      <c r="P12" s="120">
        <v>19</v>
      </c>
      <c r="Q12" s="120">
        <v>26</v>
      </c>
      <c r="R12" s="481">
        <v>2</v>
      </c>
      <c r="S12" s="120">
        <v>9</v>
      </c>
      <c r="T12" s="120">
        <v>16</v>
      </c>
      <c r="U12" s="120">
        <v>23</v>
      </c>
      <c r="V12" s="120">
        <v>30</v>
      </c>
      <c r="W12" s="120">
        <v>7</v>
      </c>
      <c r="X12" s="120">
        <v>14</v>
      </c>
      <c r="Y12" s="120">
        <v>21</v>
      </c>
      <c r="Z12" s="120">
        <v>28</v>
      </c>
      <c r="AA12" s="121">
        <v>4</v>
      </c>
      <c r="AB12" s="120">
        <v>11</v>
      </c>
      <c r="AC12" s="120">
        <v>18</v>
      </c>
      <c r="AD12" s="120">
        <v>25</v>
      </c>
      <c r="AE12" s="481">
        <v>1</v>
      </c>
      <c r="AF12" s="120">
        <v>8</v>
      </c>
      <c r="AG12" s="120">
        <v>15</v>
      </c>
      <c r="AH12" s="120">
        <v>22</v>
      </c>
      <c r="AI12" s="481">
        <v>29</v>
      </c>
      <c r="AJ12" s="120">
        <v>7</v>
      </c>
      <c r="AK12" s="120">
        <v>14</v>
      </c>
      <c r="AL12" s="120">
        <v>21</v>
      </c>
      <c r="AM12" s="120">
        <v>28</v>
      </c>
      <c r="AN12" s="120">
        <v>4</v>
      </c>
      <c r="AO12" s="120">
        <v>11</v>
      </c>
      <c r="AP12" s="120">
        <v>18</v>
      </c>
      <c r="AQ12" s="120">
        <v>25</v>
      </c>
      <c r="AR12" s="481">
        <v>2</v>
      </c>
      <c r="AS12" s="121">
        <v>9</v>
      </c>
      <c r="AT12" s="120">
        <v>16</v>
      </c>
      <c r="AU12" s="120">
        <v>23</v>
      </c>
      <c r="AV12" s="120">
        <v>30</v>
      </c>
      <c r="AW12" s="120">
        <v>6</v>
      </c>
      <c r="AX12" s="120">
        <v>13</v>
      </c>
      <c r="AY12" s="120">
        <v>20</v>
      </c>
      <c r="AZ12" s="607">
        <v>27</v>
      </c>
      <c r="BA12" s="801">
        <v>3</v>
      </c>
    </row>
    <row r="13" spans="1:53" s="417" customFormat="1" ht="27.75" customHeight="1" thickBot="1">
      <c r="A13" s="1720"/>
      <c r="B13" s="1722"/>
      <c r="C13" s="1722"/>
      <c r="D13" s="1712"/>
      <c r="E13" s="1712"/>
      <c r="F13" s="1712"/>
      <c r="G13" s="1712"/>
      <c r="H13" s="1712"/>
      <c r="I13" s="1714"/>
      <c r="J13" s="1698" t="s">
        <v>89</v>
      </c>
      <c r="K13" s="1698"/>
      <c r="L13" s="1698"/>
      <c r="M13" s="1698"/>
      <c r="N13" s="1698"/>
      <c r="O13" s="1698"/>
      <c r="P13" s="1698"/>
      <c r="Q13" s="1698"/>
      <c r="R13" s="1698"/>
      <c r="S13" s="1698"/>
      <c r="T13" s="1698"/>
      <c r="U13" s="1698"/>
      <c r="V13" s="1698"/>
      <c r="W13" s="494" t="s">
        <v>388</v>
      </c>
      <c r="X13" s="1696" t="s">
        <v>389</v>
      </c>
      <c r="Y13" s="1697"/>
      <c r="Z13" s="1715"/>
      <c r="AA13" s="1716" t="s">
        <v>273</v>
      </c>
      <c r="AB13" s="1717"/>
      <c r="AC13" s="1718" t="s">
        <v>336</v>
      </c>
      <c r="AD13" s="1698"/>
      <c r="AE13" s="1698"/>
      <c r="AF13" s="1699"/>
      <c r="AG13" s="1696" t="s">
        <v>273</v>
      </c>
      <c r="AH13" s="1697"/>
      <c r="AI13" s="1698" t="s">
        <v>390</v>
      </c>
      <c r="AJ13" s="1698"/>
      <c r="AK13" s="1698"/>
      <c r="AL13" s="1698"/>
      <c r="AM13" s="1698"/>
      <c r="AN13" s="1698"/>
      <c r="AO13" s="1698"/>
      <c r="AP13" s="1698"/>
      <c r="AQ13" s="1698"/>
      <c r="AR13" s="1698"/>
      <c r="AS13" s="1698"/>
      <c r="AT13" s="1698"/>
      <c r="AU13" s="1698"/>
      <c r="AV13" s="1698"/>
      <c r="AW13" s="1698"/>
      <c r="AX13" s="1698"/>
      <c r="AY13" s="1698"/>
      <c r="AZ13" s="1699"/>
      <c r="BA13" s="495"/>
    </row>
    <row r="14" spans="1:53" s="417" customFormat="1" ht="21.75" customHeight="1" thickBot="1">
      <c r="A14" s="1721"/>
      <c r="B14" s="1722"/>
      <c r="C14" s="1722"/>
      <c r="D14" s="1712"/>
      <c r="E14" s="1712"/>
      <c r="F14" s="1712"/>
      <c r="G14" s="1712"/>
      <c r="H14" s="1712"/>
      <c r="I14" s="1714"/>
      <c r="J14" s="496">
        <v>1</v>
      </c>
      <c r="K14" s="497">
        <v>2</v>
      </c>
      <c r="L14" s="497">
        <v>3</v>
      </c>
      <c r="M14" s="497">
        <v>4</v>
      </c>
      <c r="N14" s="497">
        <v>5</v>
      </c>
      <c r="O14" s="497">
        <v>6</v>
      </c>
      <c r="P14" s="497">
        <v>7</v>
      </c>
      <c r="Q14" s="497">
        <v>8</v>
      </c>
      <c r="R14" s="497">
        <v>9</v>
      </c>
      <c r="S14" s="497">
        <v>10</v>
      </c>
      <c r="T14" s="497">
        <v>11</v>
      </c>
      <c r="U14" s="497">
        <v>12</v>
      </c>
      <c r="V14" s="497">
        <v>13</v>
      </c>
      <c r="W14" s="497">
        <v>14</v>
      </c>
      <c r="X14" s="497">
        <v>15</v>
      </c>
      <c r="Y14" s="497">
        <v>16</v>
      </c>
      <c r="Z14" s="497">
        <v>17</v>
      </c>
      <c r="AA14" s="497">
        <v>18</v>
      </c>
      <c r="AB14" s="497">
        <v>19</v>
      </c>
      <c r="AC14" s="497">
        <v>20</v>
      </c>
      <c r="AD14" s="497">
        <v>21</v>
      </c>
      <c r="AE14" s="497">
        <v>22</v>
      </c>
      <c r="AF14" s="497">
        <v>23</v>
      </c>
      <c r="AG14" s="497">
        <v>24</v>
      </c>
      <c r="AH14" s="497">
        <v>25</v>
      </c>
      <c r="AI14" s="497">
        <v>26</v>
      </c>
      <c r="AJ14" s="497">
        <v>27</v>
      </c>
      <c r="AK14" s="497">
        <v>28</v>
      </c>
      <c r="AL14" s="497">
        <v>29</v>
      </c>
      <c r="AM14" s="497">
        <v>30</v>
      </c>
      <c r="AN14" s="497">
        <v>31</v>
      </c>
      <c r="AO14" s="497">
        <v>32</v>
      </c>
      <c r="AP14" s="497">
        <v>33</v>
      </c>
      <c r="AQ14" s="497">
        <v>34</v>
      </c>
      <c r="AR14" s="497">
        <v>35</v>
      </c>
      <c r="AS14" s="497">
        <v>36</v>
      </c>
      <c r="AT14" s="498">
        <v>37</v>
      </c>
      <c r="AU14" s="497">
        <v>38</v>
      </c>
      <c r="AV14" s="497">
        <v>39</v>
      </c>
      <c r="AW14" s="497">
        <v>40</v>
      </c>
      <c r="AX14" s="497">
        <v>41</v>
      </c>
      <c r="AY14" s="497">
        <v>42</v>
      </c>
      <c r="AZ14" s="497">
        <v>43</v>
      </c>
      <c r="BA14" s="499">
        <v>44</v>
      </c>
    </row>
    <row r="15" spans="1:53" s="417" customFormat="1" ht="12.75" customHeight="1">
      <c r="A15" s="500">
        <v>1</v>
      </c>
      <c r="B15" s="1685" t="s">
        <v>457</v>
      </c>
      <c r="C15" s="1686"/>
      <c r="D15" s="136">
        <f>E15+G15</f>
        <v>52</v>
      </c>
      <c r="E15" s="641">
        <f>SUM(J15:V15)</f>
        <v>0</v>
      </c>
      <c r="F15" s="641" t="s">
        <v>276</v>
      </c>
      <c r="G15" s="641">
        <f>SUM(AC15:AF15,AI15:AZ15)</f>
        <v>52</v>
      </c>
      <c r="H15" s="641" t="s">
        <v>380</v>
      </c>
      <c r="I15" s="1714"/>
      <c r="J15" s="502"/>
      <c r="K15" s="502"/>
      <c r="L15" s="502"/>
      <c r="M15" s="502"/>
      <c r="N15" s="502"/>
      <c r="O15" s="502"/>
      <c r="P15" s="502"/>
      <c r="Q15" s="502"/>
      <c r="R15" s="502"/>
      <c r="S15" s="502"/>
      <c r="T15" s="502"/>
      <c r="U15" s="502"/>
      <c r="V15" s="502"/>
      <c r="W15" s="1748" t="s">
        <v>130</v>
      </c>
      <c r="X15" s="1733" t="s">
        <v>392</v>
      </c>
      <c r="Y15" s="1739"/>
      <c r="Z15" s="1734"/>
      <c r="AA15" s="1742" t="s">
        <v>250</v>
      </c>
      <c r="AB15" s="1743"/>
      <c r="AC15" s="503">
        <v>4</v>
      </c>
      <c r="AD15" s="503">
        <v>4</v>
      </c>
      <c r="AE15" s="503">
        <v>4</v>
      </c>
      <c r="AF15" s="503">
        <v>4</v>
      </c>
      <c r="AG15" s="1733" t="s">
        <v>393</v>
      </c>
      <c r="AH15" s="1734"/>
      <c r="AI15" s="504">
        <v>2</v>
      </c>
      <c r="AJ15" s="504">
        <v>2</v>
      </c>
      <c r="AK15" s="505">
        <v>2</v>
      </c>
      <c r="AL15" s="505">
        <v>2</v>
      </c>
      <c r="AM15" s="505">
        <v>2</v>
      </c>
      <c r="AN15" s="505">
        <v>2</v>
      </c>
      <c r="AO15" s="505">
        <v>2</v>
      </c>
      <c r="AP15" s="505">
        <v>2</v>
      </c>
      <c r="AQ15" s="505">
        <v>2</v>
      </c>
      <c r="AR15" s="505">
        <v>2</v>
      </c>
      <c r="AS15" s="505">
        <v>2</v>
      </c>
      <c r="AT15" s="505">
        <v>2</v>
      </c>
      <c r="AU15" s="505">
        <v>2</v>
      </c>
      <c r="AV15" s="505">
        <v>2</v>
      </c>
      <c r="AW15" s="505">
        <v>2</v>
      </c>
      <c r="AX15" s="505">
        <v>2</v>
      </c>
      <c r="AY15" s="505">
        <v>2</v>
      </c>
      <c r="AZ15" s="505">
        <v>2</v>
      </c>
      <c r="BA15" s="662"/>
    </row>
    <row r="16" spans="1:53" s="417" customFormat="1" ht="12.75" customHeight="1">
      <c r="A16" s="500">
        <v>2</v>
      </c>
      <c r="B16" s="1672" t="s">
        <v>391</v>
      </c>
      <c r="C16" s="1672"/>
      <c r="D16" s="136">
        <f>E16+G16</f>
        <v>88</v>
      </c>
      <c r="E16" s="501">
        <f>SUM(J16:V16)</f>
        <v>0</v>
      </c>
      <c r="F16" s="501" t="s">
        <v>276</v>
      </c>
      <c r="G16" s="501">
        <f>SUM(AC16:AF16,AI16:AZ16)</f>
        <v>88</v>
      </c>
      <c r="H16" s="501" t="s">
        <v>380</v>
      </c>
      <c r="I16" s="1714"/>
      <c r="J16" s="502"/>
      <c r="K16" s="502"/>
      <c r="L16" s="502"/>
      <c r="M16" s="502"/>
      <c r="N16" s="502"/>
      <c r="O16" s="502"/>
      <c r="P16" s="502"/>
      <c r="Q16" s="502"/>
      <c r="R16" s="502"/>
      <c r="S16" s="502"/>
      <c r="T16" s="502"/>
      <c r="U16" s="502"/>
      <c r="V16" s="502"/>
      <c r="W16" s="1683"/>
      <c r="X16" s="1735"/>
      <c r="Y16" s="1740"/>
      <c r="Z16" s="1736"/>
      <c r="AA16" s="1744"/>
      <c r="AB16" s="1745"/>
      <c r="AC16" s="503">
        <v>4</v>
      </c>
      <c r="AD16" s="503">
        <v>4</v>
      </c>
      <c r="AE16" s="503">
        <v>4</v>
      </c>
      <c r="AF16" s="503">
        <v>4</v>
      </c>
      <c r="AG16" s="1735"/>
      <c r="AH16" s="1736"/>
      <c r="AI16" s="504">
        <v>4</v>
      </c>
      <c r="AJ16" s="504">
        <v>4</v>
      </c>
      <c r="AK16" s="505">
        <v>4</v>
      </c>
      <c r="AL16" s="505">
        <v>4</v>
      </c>
      <c r="AM16" s="505">
        <v>4</v>
      </c>
      <c r="AN16" s="505">
        <v>4</v>
      </c>
      <c r="AO16" s="505">
        <v>4</v>
      </c>
      <c r="AP16" s="505">
        <v>4</v>
      </c>
      <c r="AQ16" s="505">
        <v>4</v>
      </c>
      <c r="AR16" s="505">
        <v>4</v>
      </c>
      <c r="AS16" s="505">
        <v>4</v>
      </c>
      <c r="AT16" s="505">
        <v>4</v>
      </c>
      <c r="AU16" s="505">
        <v>4</v>
      </c>
      <c r="AV16" s="505">
        <v>4</v>
      </c>
      <c r="AW16" s="505">
        <v>4</v>
      </c>
      <c r="AX16" s="505">
        <v>4</v>
      </c>
      <c r="AY16" s="505">
        <v>4</v>
      </c>
      <c r="AZ16" s="505">
        <v>4</v>
      </c>
      <c r="BA16" s="1683" t="s">
        <v>130</v>
      </c>
    </row>
    <row r="17" spans="1:53" s="417" customFormat="1" ht="12.75" customHeight="1">
      <c r="A17" s="500">
        <v>3</v>
      </c>
      <c r="B17" s="1672" t="s">
        <v>299</v>
      </c>
      <c r="C17" s="1672"/>
      <c r="D17" s="136">
        <f t="shared" ref="D17:D33" si="0">E17+G17</f>
        <v>70</v>
      </c>
      <c r="E17" s="501">
        <f t="shared" ref="E17:E33" si="1">SUM(J17:V17)</f>
        <v>26</v>
      </c>
      <c r="F17" s="501" t="s">
        <v>276</v>
      </c>
      <c r="G17" s="501">
        <f>SUM(AC17:AF17,AI17:AZ17)</f>
        <v>44</v>
      </c>
      <c r="H17" s="501" t="s">
        <v>276</v>
      </c>
      <c r="I17" s="1714"/>
      <c r="J17" s="506">
        <v>2</v>
      </c>
      <c r="K17" s="506">
        <v>2</v>
      </c>
      <c r="L17" s="506">
        <v>2</v>
      </c>
      <c r="M17" s="506">
        <v>2</v>
      </c>
      <c r="N17" s="506">
        <v>2</v>
      </c>
      <c r="O17" s="506">
        <v>2</v>
      </c>
      <c r="P17" s="506">
        <v>2</v>
      </c>
      <c r="Q17" s="506">
        <v>2</v>
      </c>
      <c r="R17" s="506">
        <v>2</v>
      </c>
      <c r="S17" s="506">
        <v>2</v>
      </c>
      <c r="T17" s="506">
        <v>2</v>
      </c>
      <c r="U17" s="506">
        <v>2</v>
      </c>
      <c r="V17" s="506">
        <v>2</v>
      </c>
      <c r="W17" s="1683"/>
      <c r="X17" s="1735"/>
      <c r="Y17" s="1740"/>
      <c r="Z17" s="1736"/>
      <c r="AA17" s="1744"/>
      <c r="AB17" s="1745"/>
      <c r="AC17" s="507">
        <v>2</v>
      </c>
      <c r="AD17" s="507">
        <v>2</v>
      </c>
      <c r="AE17" s="507">
        <v>2</v>
      </c>
      <c r="AF17" s="507">
        <v>2</v>
      </c>
      <c r="AG17" s="1735"/>
      <c r="AH17" s="1736"/>
      <c r="AI17" s="508">
        <v>2</v>
      </c>
      <c r="AJ17" s="508">
        <v>2</v>
      </c>
      <c r="AK17" s="509">
        <v>2</v>
      </c>
      <c r="AL17" s="509">
        <v>2</v>
      </c>
      <c r="AM17" s="509">
        <v>2</v>
      </c>
      <c r="AN17" s="509">
        <v>2</v>
      </c>
      <c r="AO17" s="509">
        <v>2</v>
      </c>
      <c r="AP17" s="509">
        <v>2</v>
      </c>
      <c r="AQ17" s="509">
        <v>2</v>
      </c>
      <c r="AR17" s="509">
        <v>2</v>
      </c>
      <c r="AS17" s="509">
        <v>2</v>
      </c>
      <c r="AT17" s="509">
        <v>2</v>
      </c>
      <c r="AU17" s="509">
        <v>2</v>
      </c>
      <c r="AV17" s="509">
        <v>2</v>
      </c>
      <c r="AW17" s="509">
        <v>2</v>
      </c>
      <c r="AX17" s="509">
        <v>2</v>
      </c>
      <c r="AY17" s="505">
        <v>2</v>
      </c>
      <c r="AZ17" s="505">
        <v>2</v>
      </c>
      <c r="BA17" s="1683"/>
    </row>
    <row r="18" spans="1:53" s="417" customFormat="1" ht="12.75" customHeight="1">
      <c r="A18" s="500">
        <v>4</v>
      </c>
      <c r="B18" s="1672" t="s">
        <v>394</v>
      </c>
      <c r="C18" s="1672"/>
      <c r="D18" s="136">
        <f t="shared" si="0"/>
        <v>44</v>
      </c>
      <c r="E18" s="501">
        <f t="shared" si="1"/>
        <v>0</v>
      </c>
      <c r="F18" s="501" t="s">
        <v>98</v>
      </c>
      <c r="G18" s="501">
        <f t="shared" ref="G18:G32" si="2">SUM(AC18:AF18,AI18:AZ18)</f>
        <v>44</v>
      </c>
      <c r="H18" s="501" t="s">
        <v>380</v>
      </c>
      <c r="I18" s="1714"/>
      <c r="J18" s="506"/>
      <c r="K18" s="510"/>
      <c r="L18" s="510"/>
      <c r="M18" s="510"/>
      <c r="N18" s="510"/>
      <c r="O18" s="510"/>
      <c r="P18" s="510"/>
      <c r="Q18" s="510"/>
      <c r="R18" s="510"/>
      <c r="S18" s="510"/>
      <c r="T18" s="510"/>
      <c r="U18" s="510"/>
      <c r="V18" s="510"/>
      <c r="W18" s="1683"/>
      <c r="X18" s="1735"/>
      <c r="Y18" s="1740"/>
      <c r="Z18" s="1736"/>
      <c r="AA18" s="1744"/>
      <c r="AB18" s="1745"/>
      <c r="AC18" s="507">
        <v>2</v>
      </c>
      <c r="AD18" s="507">
        <v>2</v>
      </c>
      <c r="AE18" s="507">
        <v>2</v>
      </c>
      <c r="AF18" s="507">
        <v>2</v>
      </c>
      <c r="AG18" s="1735"/>
      <c r="AH18" s="1736"/>
      <c r="AI18" s="508">
        <v>2</v>
      </c>
      <c r="AJ18" s="508">
        <v>2</v>
      </c>
      <c r="AK18" s="508">
        <v>2</v>
      </c>
      <c r="AL18" s="508">
        <v>2</v>
      </c>
      <c r="AM18" s="508">
        <v>2</v>
      </c>
      <c r="AN18" s="508">
        <v>2</v>
      </c>
      <c r="AO18" s="508">
        <v>2</v>
      </c>
      <c r="AP18" s="508">
        <v>2</v>
      </c>
      <c r="AQ18" s="508">
        <v>2</v>
      </c>
      <c r="AR18" s="508">
        <v>2</v>
      </c>
      <c r="AS18" s="508">
        <v>2</v>
      </c>
      <c r="AT18" s="508">
        <v>2</v>
      </c>
      <c r="AU18" s="508">
        <v>2</v>
      </c>
      <c r="AV18" s="508">
        <v>2</v>
      </c>
      <c r="AW18" s="508">
        <v>2</v>
      </c>
      <c r="AX18" s="508">
        <v>2</v>
      </c>
      <c r="AY18" s="508">
        <v>2</v>
      </c>
      <c r="AZ18" s="508">
        <v>2</v>
      </c>
      <c r="BA18" s="1683"/>
    </row>
    <row r="19" spans="1:53" s="417" customFormat="1" ht="24" customHeight="1">
      <c r="A19" s="500">
        <v>5</v>
      </c>
      <c r="B19" s="1672" t="s">
        <v>395</v>
      </c>
      <c r="C19" s="1672"/>
      <c r="D19" s="136">
        <f t="shared" si="0"/>
        <v>70</v>
      </c>
      <c r="E19" s="501">
        <f t="shared" si="1"/>
        <v>26</v>
      </c>
      <c r="F19" s="501" t="s">
        <v>276</v>
      </c>
      <c r="G19" s="501">
        <f t="shared" si="2"/>
        <v>44</v>
      </c>
      <c r="H19" s="501" t="s">
        <v>276</v>
      </c>
      <c r="I19" s="1714"/>
      <c r="J19" s="506">
        <v>2</v>
      </c>
      <c r="K19" s="506">
        <v>2</v>
      </c>
      <c r="L19" s="506">
        <v>2</v>
      </c>
      <c r="M19" s="506">
        <v>2</v>
      </c>
      <c r="N19" s="506">
        <v>2</v>
      </c>
      <c r="O19" s="506">
        <v>2</v>
      </c>
      <c r="P19" s="506">
        <v>2</v>
      </c>
      <c r="Q19" s="506">
        <v>2</v>
      </c>
      <c r="R19" s="506">
        <v>2</v>
      </c>
      <c r="S19" s="506">
        <v>2</v>
      </c>
      <c r="T19" s="506">
        <v>2</v>
      </c>
      <c r="U19" s="506">
        <v>2</v>
      </c>
      <c r="V19" s="506">
        <v>2</v>
      </c>
      <c r="W19" s="1683"/>
      <c r="X19" s="1735"/>
      <c r="Y19" s="1740"/>
      <c r="Z19" s="1736"/>
      <c r="AA19" s="1744"/>
      <c r="AB19" s="1745"/>
      <c r="AC19" s="507">
        <v>2</v>
      </c>
      <c r="AD19" s="507">
        <v>2</v>
      </c>
      <c r="AE19" s="507">
        <v>2</v>
      </c>
      <c r="AF19" s="507">
        <v>2</v>
      </c>
      <c r="AG19" s="1735"/>
      <c r="AH19" s="1736"/>
      <c r="AI19" s="508">
        <v>2</v>
      </c>
      <c r="AJ19" s="508">
        <v>2</v>
      </c>
      <c r="AK19" s="508">
        <v>2</v>
      </c>
      <c r="AL19" s="508">
        <v>2</v>
      </c>
      <c r="AM19" s="508">
        <v>2</v>
      </c>
      <c r="AN19" s="508">
        <v>2</v>
      </c>
      <c r="AO19" s="508">
        <v>2</v>
      </c>
      <c r="AP19" s="508">
        <v>2</v>
      </c>
      <c r="AQ19" s="508">
        <v>2</v>
      </c>
      <c r="AR19" s="508">
        <v>2</v>
      </c>
      <c r="AS19" s="508">
        <v>2</v>
      </c>
      <c r="AT19" s="508">
        <v>2</v>
      </c>
      <c r="AU19" s="508">
        <v>2</v>
      </c>
      <c r="AV19" s="508">
        <v>2</v>
      </c>
      <c r="AW19" s="508">
        <v>2</v>
      </c>
      <c r="AX19" s="508">
        <v>2</v>
      </c>
      <c r="AY19" s="508">
        <v>2</v>
      </c>
      <c r="AZ19" s="508">
        <v>2</v>
      </c>
      <c r="BA19" s="1683"/>
    </row>
    <row r="20" spans="1:53" s="417" customFormat="1" ht="24" customHeight="1">
      <c r="A20" s="500">
        <v>6</v>
      </c>
      <c r="B20" s="1685" t="s">
        <v>396</v>
      </c>
      <c r="C20" s="1686"/>
      <c r="D20" s="136">
        <f t="shared" ref="D20" si="3">E20+G20</f>
        <v>96</v>
      </c>
      <c r="E20" s="641">
        <f t="shared" ref="E20" si="4">SUM(J20:V20)</f>
        <v>52</v>
      </c>
      <c r="F20" s="641" t="s">
        <v>276</v>
      </c>
      <c r="G20" s="641">
        <f t="shared" ref="G20" si="5">SUM(AC20:AF20,AI20:AZ20)</f>
        <v>44</v>
      </c>
      <c r="H20" s="641" t="s">
        <v>48</v>
      </c>
      <c r="I20" s="1714"/>
      <c r="J20" s="506">
        <v>4</v>
      </c>
      <c r="K20" s="506">
        <v>4</v>
      </c>
      <c r="L20" s="506">
        <v>4</v>
      </c>
      <c r="M20" s="506">
        <v>4</v>
      </c>
      <c r="N20" s="506">
        <v>4</v>
      </c>
      <c r="O20" s="506">
        <v>4</v>
      </c>
      <c r="P20" s="506">
        <v>4</v>
      </c>
      <c r="Q20" s="506">
        <v>4</v>
      </c>
      <c r="R20" s="506">
        <v>4</v>
      </c>
      <c r="S20" s="506">
        <v>4</v>
      </c>
      <c r="T20" s="506">
        <v>4</v>
      </c>
      <c r="U20" s="506">
        <v>4</v>
      </c>
      <c r="V20" s="506">
        <v>4</v>
      </c>
      <c r="W20" s="1683"/>
      <c r="X20" s="1735"/>
      <c r="Y20" s="1740"/>
      <c r="Z20" s="1736"/>
      <c r="AA20" s="1744"/>
      <c r="AB20" s="1745"/>
      <c r="AC20" s="507">
        <v>2</v>
      </c>
      <c r="AD20" s="507">
        <v>2</v>
      </c>
      <c r="AE20" s="507">
        <v>2</v>
      </c>
      <c r="AF20" s="507">
        <v>2</v>
      </c>
      <c r="AG20" s="1735"/>
      <c r="AH20" s="1736"/>
      <c r="AI20" s="508">
        <v>2</v>
      </c>
      <c r="AJ20" s="508">
        <v>2</v>
      </c>
      <c r="AK20" s="508">
        <v>2</v>
      </c>
      <c r="AL20" s="508">
        <v>2</v>
      </c>
      <c r="AM20" s="508">
        <v>2</v>
      </c>
      <c r="AN20" s="508">
        <v>2</v>
      </c>
      <c r="AO20" s="508">
        <v>2</v>
      </c>
      <c r="AP20" s="508">
        <v>2</v>
      </c>
      <c r="AQ20" s="508">
        <v>2</v>
      </c>
      <c r="AR20" s="508">
        <v>2</v>
      </c>
      <c r="AS20" s="508">
        <v>2</v>
      </c>
      <c r="AT20" s="508">
        <v>2</v>
      </c>
      <c r="AU20" s="508">
        <v>2</v>
      </c>
      <c r="AV20" s="508">
        <v>2</v>
      </c>
      <c r="AW20" s="508">
        <v>2</v>
      </c>
      <c r="AX20" s="508">
        <v>2</v>
      </c>
      <c r="AY20" s="508">
        <v>2</v>
      </c>
      <c r="AZ20" s="508">
        <v>2</v>
      </c>
      <c r="BA20" s="1683"/>
    </row>
    <row r="21" spans="1:53" s="417" customFormat="1" ht="18" customHeight="1">
      <c r="A21" s="500">
        <v>7</v>
      </c>
      <c r="B21" s="1672" t="s">
        <v>397</v>
      </c>
      <c r="C21" s="1672"/>
      <c r="D21" s="136">
        <f t="shared" si="0"/>
        <v>44</v>
      </c>
      <c r="E21" s="501">
        <f t="shared" si="1"/>
        <v>0</v>
      </c>
      <c r="F21" s="501" t="s">
        <v>98</v>
      </c>
      <c r="G21" s="501">
        <f t="shared" si="2"/>
        <v>44</v>
      </c>
      <c r="H21" s="501" t="s">
        <v>380</v>
      </c>
      <c r="I21" s="1714"/>
      <c r="J21" s="506"/>
      <c r="K21" s="510"/>
      <c r="L21" s="510"/>
      <c r="M21" s="510"/>
      <c r="N21" s="510"/>
      <c r="O21" s="510"/>
      <c r="P21" s="510"/>
      <c r="Q21" s="510"/>
      <c r="R21" s="510"/>
      <c r="S21" s="510"/>
      <c r="T21" s="510"/>
      <c r="U21" s="510"/>
      <c r="V21" s="510"/>
      <c r="W21" s="1683"/>
      <c r="X21" s="1735"/>
      <c r="Y21" s="1740"/>
      <c r="Z21" s="1736"/>
      <c r="AA21" s="1744"/>
      <c r="AB21" s="1745"/>
      <c r="AC21" s="507">
        <v>2</v>
      </c>
      <c r="AD21" s="507">
        <v>2</v>
      </c>
      <c r="AE21" s="507">
        <v>2</v>
      </c>
      <c r="AF21" s="507">
        <v>2</v>
      </c>
      <c r="AG21" s="1735"/>
      <c r="AH21" s="1736"/>
      <c r="AI21" s="508">
        <v>2</v>
      </c>
      <c r="AJ21" s="508">
        <v>2</v>
      </c>
      <c r="AK21" s="510">
        <v>2</v>
      </c>
      <c r="AL21" s="510">
        <v>2</v>
      </c>
      <c r="AM21" s="510">
        <v>2</v>
      </c>
      <c r="AN21" s="510">
        <v>2</v>
      </c>
      <c r="AO21" s="510">
        <v>2</v>
      </c>
      <c r="AP21" s="510">
        <v>2</v>
      </c>
      <c r="AQ21" s="510">
        <v>2</v>
      </c>
      <c r="AR21" s="510">
        <v>2</v>
      </c>
      <c r="AS21" s="510">
        <v>2</v>
      </c>
      <c r="AT21" s="510">
        <v>2</v>
      </c>
      <c r="AU21" s="510">
        <v>2</v>
      </c>
      <c r="AV21" s="510">
        <v>2</v>
      </c>
      <c r="AW21" s="510">
        <v>2</v>
      </c>
      <c r="AX21" s="510">
        <v>2</v>
      </c>
      <c r="AY21" s="510">
        <v>2</v>
      </c>
      <c r="AZ21" s="510">
        <v>2</v>
      </c>
      <c r="BA21" s="1683"/>
    </row>
    <row r="22" spans="1:53" s="417" customFormat="1" ht="18" customHeight="1">
      <c r="A22" s="500">
        <v>8</v>
      </c>
      <c r="B22" s="1672" t="s">
        <v>398</v>
      </c>
      <c r="C22" s="1672"/>
      <c r="D22" s="136">
        <f t="shared" si="0"/>
        <v>44</v>
      </c>
      <c r="E22" s="501">
        <f t="shared" si="1"/>
        <v>0</v>
      </c>
      <c r="F22" s="501" t="s">
        <v>98</v>
      </c>
      <c r="G22" s="501">
        <f t="shared" si="2"/>
        <v>44</v>
      </c>
      <c r="H22" s="501" t="s">
        <v>380</v>
      </c>
      <c r="I22" s="1714"/>
      <c r="J22" s="506"/>
      <c r="K22" s="510"/>
      <c r="L22" s="510"/>
      <c r="M22" s="510"/>
      <c r="N22" s="510"/>
      <c r="O22" s="510"/>
      <c r="P22" s="510"/>
      <c r="Q22" s="510"/>
      <c r="R22" s="510"/>
      <c r="S22" s="510"/>
      <c r="T22" s="510"/>
      <c r="U22" s="510"/>
      <c r="V22" s="510"/>
      <c r="W22" s="1683"/>
      <c r="X22" s="1735"/>
      <c r="Y22" s="1740"/>
      <c r="Z22" s="1736"/>
      <c r="AA22" s="1744"/>
      <c r="AB22" s="1745"/>
      <c r="AC22" s="507">
        <v>2</v>
      </c>
      <c r="AD22" s="507">
        <v>2</v>
      </c>
      <c r="AE22" s="507">
        <v>2</v>
      </c>
      <c r="AF22" s="507">
        <v>2</v>
      </c>
      <c r="AG22" s="1735"/>
      <c r="AH22" s="1736"/>
      <c r="AI22" s="508">
        <v>2</v>
      </c>
      <c r="AJ22" s="508">
        <v>2</v>
      </c>
      <c r="AK22" s="510">
        <v>2</v>
      </c>
      <c r="AL22" s="510">
        <v>2</v>
      </c>
      <c r="AM22" s="510">
        <v>2</v>
      </c>
      <c r="AN22" s="510">
        <v>2</v>
      </c>
      <c r="AO22" s="510">
        <v>2</v>
      </c>
      <c r="AP22" s="510">
        <v>2</v>
      </c>
      <c r="AQ22" s="510">
        <v>2</v>
      </c>
      <c r="AR22" s="510">
        <v>2</v>
      </c>
      <c r="AS22" s="510">
        <v>2</v>
      </c>
      <c r="AT22" s="510">
        <v>2</v>
      </c>
      <c r="AU22" s="510">
        <v>2</v>
      </c>
      <c r="AV22" s="510">
        <v>2</v>
      </c>
      <c r="AW22" s="510">
        <v>2</v>
      </c>
      <c r="AX22" s="510">
        <v>2</v>
      </c>
      <c r="AY22" s="510">
        <v>2</v>
      </c>
      <c r="AZ22" s="510">
        <v>2</v>
      </c>
      <c r="BA22" s="1683"/>
    </row>
    <row r="23" spans="1:53" s="417" customFormat="1" ht="18" customHeight="1">
      <c r="A23" s="500">
        <v>9</v>
      </c>
      <c r="B23" s="1672" t="s">
        <v>399</v>
      </c>
      <c r="C23" s="1672"/>
      <c r="D23" s="136">
        <f t="shared" si="0"/>
        <v>80</v>
      </c>
      <c r="E23" s="501">
        <f t="shared" si="1"/>
        <v>0</v>
      </c>
      <c r="F23" s="501" t="s">
        <v>98</v>
      </c>
      <c r="G23" s="501">
        <f t="shared" si="2"/>
        <v>80</v>
      </c>
      <c r="H23" s="501" t="s">
        <v>380</v>
      </c>
      <c r="I23" s="1714"/>
      <c r="J23" s="511"/>
      <c r="K23" s="512"/>
      <c r="L23" s="512"/>
      <c r="M23" s="512"/>
      <c r="N23" s="512"/>
      <c r="O23" s="512"/>
      <c r="P23" s="512"/>
      <c r="Q23" s="512"/>
      <c r="R23" s="512"/>
      <c r="S23" s="512"/>
      <c r="T23" s="510"/>
      <c r="U23" s="512"/>
      <c r="V23" s="512"/>
      <c r="W23" s="1683"/>
      <c r="X23" s="1735"/>
      <c r="Y23" s="1740"/>
      <c r="Z23" s="1736"/>
      <c r="AA23" s="1744"/>
      <c r="AB23" s="1745"/>
      <c r="AC23" s="507">
        <v>2</v>
      </c>
      <c r="AD23" s="507">
        <v>2</v>
      </c>
      <c r="AE23" s="507">
        <v>2</v>
      </c>
      <c r="AF23" s="507">
        <v>2</v>
      </c>
      <c r="AG23" s="1735"/>
      <c r="AH23" s="1736"/>
      <c r="AI23" s="508">
        <v>4</v>
      </c>
      <c r="AJ23" s="508">
        <v>4</v>
      </c>
      <c r="AK23" s="508">
        <v>4</v>
      </c>
      <c r="AL23" s="508">
        <v>4</v>
      </c>
      <c r="AM23" s="508">
        <v>4</v>
      </c>
      <c r="AN23" s="508">
        <v>4</v>
      </c>
      <c r="AO23" s="508">
        <v>4</v>
      </c>
      <c r="AP23" s="508">
        <v>4</v>
      </c>
      <c r="AQ23" s="508">
        <v>4</v>
      </c>
      <c r="AR23" s="508">
        <v>4</v>
      </c>
      <c r="AS23" s="508">
        <v>4</v>
      </c>
      <c r="AT23" s="508">
        <v>4</v>
      </c>
      <c r="AU23" s="508">
        <v>4</v>
      </c>
      <c r="AV23" s="508">
        <v>4</v>
      </c>
      <c r="AW23" s="508">
        <v>4</v>
      </c>
      <c r="AX23" s="508">
        <v>4</v>
      </c>
      <c r="AY23" s="508">
        <v>4</v>
      </c>
      <c r="AZ23" s="508">
        <v>4</v>
      </c>
      <c r="BA23" s="1683"/>
    </row>
    <row r="24" spans="1:53" s="417" customFormat="1" ht="37.5" customHeight="1">
      <c r="A24" s="1665">
        <v>10</v>
      </c>
      <c r="B24" s="1690" t="s">
        <v>400</v>
      </c>
      <c r="C24" s="513" t="s">
        <v>177</v>
      </c>
      <c r="D24" s="514">
        <f>E24+G24</f>
        <v>70</v>
      </c>
      <c r="E24" s="501">
        <f t="shared" si="1"/>
        <v>26</v>
      </c>
      <c r="F24" s="1692" t="s">
        <v>380</v>
      </c>
      <c r="G24" s="501">
        <f t="shared" si="2"/>
        <v>44</v>
      </c>
      <c r="H24" s="1692" t="s">
        <v>113</v>
      </c>
      <c r="I24" s="1714"/>
      <c r="J24" s="511">
        <v>2</v>
      </c>
      <c r="K24" s="512">
        <v>2</v>
      </c>
      <c r="L24" s="512">
        <v>2</v>
      </c>
      <c r="M24" s="512">
        <v>2</v>
      </c>
      <c r="N24" s="512">
        <v>2</v>
      </c>
      <c r="O24" s="512">
        <v>2</v>
      </c>
      <c r="P24" s="512">
        <v>2</v>
      </c>
      <c r="Q24" s="512">
        <v>2</v>
      </c>
      <c r="R24" s="512">
        <v>2</v>
      </c>
      <c r="S24" s="512">
        <v>2</v>
      </c>
      <c r="T24" s="510">
        <v>2</v>
      </c>
      <c r="U24" s="512">
        <v>2</v>
      </c>
      <c r="V24" s="512">
        <v>2</v>
      </c>
      <c r="W24" s="1683"/>
      <c r="X24" s="1735"/>
      <c r="Y24" s="1740"/>
      <c r="Z24" s="1736"/>
      <c r="AA24" s="1744"/>
      <c r="AB24" s="1745"/>
      <c r="AC24" s="507">
        <v>2</v>
      </c>
      <c r="AD24" s="507">
        <v>2</v>
      </c>
      <c r="AE24" s="507">
        <v>2</v>
      </c>
      <c r="AF24" s="507">
        <v>2</v>
      </c>
      <c r="AG24" s="1735"/>
      <c r="AH24" s="1736"/>
      <c r="AI24" s="508">
        <v>2</v>
      </c>
      <c r="AJ24" s="508">
        <v>2</v>
      </c>
      <c r="AK24" s="508">
        <v>2</v>
      </c>
      <c r="AL24" s="508">
        <v>2</v>
      </c>
      <c r="AM24" s="508">
        <v>2</v>
      </c>
      <c r="AN24" s="508">
        <v>2</v>
      </c>
      <c r="AO24" s="508">
        <v>2</v>
      </c>
      <c r="AP24" s="508">
        <v>2</v>
      </c>
      <c r="AQ24" s="508">
        <v>2</v>
      </c>
      <c r="AR24" s="508">
        <v>2</v>
      </c>
      <c r="AS24" s="508">
        <v>2</v>
      </c>
      <c r="AT24" s="508">
        <v>2</v>
      </c>
      <c r="AU24" s="508">
        <v>2</v>
      </c>
      <c r="AV24" s="508">
        <v>2</v>
      </c>
      <c r="AW24" s="508">
        <v>2</v>
      </c>
      <c r="AX24" s="508">
        <v>2</v>
      </c>
      <c r="AY24" s="508">
        <v>2</v>
      </c>
      <c r="AZ24" s="508">
        <v>2</v>
      </c>
      <c r="BA24" s="1683"/>
    </row>
    <row r="25" spans="1:53" s="417" customFormat="1" ht="48" customHeight="1">
      <c r="A25" s="1666"/>
      <c r="B25" s="1691"/>
      <c r="C25" s="515" t="s">
        <v>315</v>
      </c>
      <c r="D25" s="516">
        <f>E25+G25</f>
        <v>210</v>
      </c>
      <c r="E25" s="501">
        <f>SUM(J25:V25)</f>
        <v>78</v>
      </c>
      <c r="F25" s="1693"/>
      <c r="G25" s="501">
        <f t="shared" si="2"/>
        <v>132</v>
      </c>
      <c r="H25" s="1693"/>
      <c r="I25" s="1714"/>
      <c r="J25" s="511">
        <v>6</v>
      </c>
      <c r="K25" s="511">
        <v>6</v>
      </c>
      <c r="L25" s="511">
        <v>6</v>
      </c>
      <c r="M25" s="511">
        <v>6</v>
      </c>
      <c r="N25" s="511">
        <v>6</v>
      </c>
      <c r="O25" s="511">
        <v>6</v>
      </c>
      <c r="P25" s="511">
        <v>6</v>
      </c>
      <c r="Q25" s="511">
        <v>6</v>
      </c>
      <c r="R25" s="511">
        <v>6</v>
      </c>
      <c r="S25" s="511">
        <v>6</v>
      </c>
      <c r="T25" s="511">
        <v>6</v>
      </c>
      <c r="U25" s="511">
        <v>6</v>
      </c>
      <c r="V25" s="511">
        <v>6</v>
      </c>
      <c r="W25" s="1683"/>
      <c r="X25" s="1735"/>
      <c r="Y25" s="1740"/>
      <c r="Z25" s="1736"/>
      <c r="AA25" s="1744"/>
      <c r="AB25" s="1745"/>
      <c r="AC25" s="507">
        <v>6</v>
      </c>
      <c r="AD25" s="507">
        <v>6</v>
      </c>
      <c r="AE25" s="507">
        <v>6</v>
      </c>
      <c r="AF25" s="507">
        <v>6</v>
      </c>
      <c r="AG25" s="1735"/>
      <c r="AH25" s="1736"/>
      <c r="AI25" s="508">
        <v>6</v>
      </c>
      <c r="AJ25" s="508">
        <v>6</v>
      </c>
      <c r="AK25" s="510">
        <v>6</v>
      </c>
      <c r="AL25" s="510">
        <v>6</v>
      </c>
      <c r="AM25" s="510">
        <v>6</v>
      </c>
      <c r="AN25" s="510">
        <v>6</v>
      </c>
      <c r="AO25" s="510">
        <v>6</v>
      </c>
      <c r="AP25" s="510">
        <v>6</v>
      </c>
      <c r="AQ25" s="510">
        <v>6</v>
      </c>
      <c r="AR25" s="510">
        <v>6</v>
      </c>
      <c r="AS25" s="510">
        <v>6</v>
      </c>
      <c r="AT25" s="510">
        <v>6</v>
      </c>
      <c r="AU25" s="510">
        <v>6</v>
      </c>
      <c r="AV25" s="510">
        <v>6</v>
      </c>
      <c r="AW25" s="510">
        <v>6</v>
      </c>
      <c r="AX25" s="510">
        <v>6</v>
      </c>
      <c r="AY25" s="510">
        <v>6</v>
      </c>
      <c r="AZ25" s="510">
        <v>6</v>
      </c>
      <c r="BA25" s="1683"/>
    </row>
    <row r="26" spans="1:53" s="417" customFormat="1" ht="20.100000000000001" customHeight="1">
      <c r="A26" s="1694">
        <v>11</v>
      </c>
      <c r="B26" s="1665" t="s">
        <v>401</v>
      </c>
      <c r="C26" s="517" t="s">
        <v>187</v>
      </c>
      <c r="D26" s="136">
        <f t="shared" si="0"/>
        <v>36</v>
      </c>
      <c r="E26" s="501">
        <f t="shared" si="1"/>
        <v>36</v>
      </c>
      <c r="F26" s="1692" t="s">
        <v>380</v>
      </c>
      <c r="G26" s="501">
        <f t="shared" si="2"/>
        <v>0</v>
      </c>
      <c r="H26" s="1692" t="s">
        <v>98</v>
      </c>
      <c r="I26" s="1714"/>
      <c r="J26" s="511">
        <v>2</v>
      </c>
      <c r="K26" s="511">
        <v>2</v>
      </c>
      <c r="L26" s="511">
        <v>2</v>
      </c>
      <c r="M26" s="511">
        <v>2</v>
      </c>
      <c r="N26" s="511">
        <v>2</v>
      </c>
      <c r="O26" s="511">
        <v>2</v>
      </c>
      <c r="P26" s="511">
        <v>2</v>
      </c>
      <c r="Q26" s="511">
        <v>2</v>
      </c>
      <c r="R26" s="511">
        <v>4</v>
      </c>
      <c r="S26" s="511">
        <v>4</v>
      </c>
      <c r="T26" s="511">
        <v>4</v>
      </c>
      <c r="U26" s="511">
        <v>4</v>
      </c>
      <c r="V26" s="511">
        <v>4</v>
      </c>
      <c r="W26" s="1683"/>
      <c r="X26" s="1735"/>
      <c r="Y26" s="1740"/>
      <c r="Z26" s="1736"/>
      <c r="AA26" s="1744"/>
      <c r="AB26" s="1745"/>
      <c r="AC26" s="507"/>
      <c r="AD26" s="507"/>
      <c r="AE26" s="507"/>
      <c r="AF26" s="507"/>
      <c r="AG26" s="1735"/>
      <c r="AH26" s="1736"/>
      <c r="AI26" s="508"/>
      <c r="AJ26" s="508"/>
      <c r="AK26" s="510"/>
      <c r="AL26" s="510"/>
      <c r="AM26" s="510"/>
      <c r="AN26" s="510"/>
      <c r="AO26" s="510"/>
      <c r="AP26" s="510"/>
      <c r="AQ26" s="510"/>
      <c r="AR26" s="510"/>
      <c r="AS26" s="510"/>
      <c r="AT26" s="510"/>
      <c r="AU26" s="510"/>
      <c r="AV26" s="510"/>
      <c r="AW26" s="510"/>
      <c r="AX26" s="510"/>
      <c r="AY26" s="510"/>
      <c r="AZ26" s="510"/>
      <c r="BA26" s="1683"/>
    </row>
    <row r="27" spans="1:53" s="417" customFormat="1" ht="20.100000000000001" customHeight="1">
      <c r="A27" s="1694"/>
      <c r="B27" s="1695"/>
      <c r="C27" s="517" t="s">
        <v>446</v>
      </c>
      <c r="D27" s="136">
        <f t="shared" si="0"/>
        <v>42</v>
      </c>
      <c r="E27" s="641">
        <f t="shared" si="1"/>
        <v>42</v>
      </c>
      <c r="F27" s="1688"/>
      <c r="G27" s="641">
        <f t="shared" si="2"/>
        <v>0</v>
      </c>
      <c r="H27" s="1688"/>
      <c r="I27" s="1714"/>
      <c r="J27" s="511">
        <v>4</v>
      </c>
      <c r="K27" s="511">
        <v>4</v>
      </c>
      <c r="L27" s="511">
        <v>4</v>
      </c>
      <c r="M27" s="511">
        <v>4</v>
      </c>
      <c r="N27" s="511">
        <v>4</v>
      </c>
      <c r="O27" s="511">
        <v>4</v>
      </c>
      <c r="P27" s="511">
        <v>4</v>
      </c>
      <c r="Q27" s="511">
        <v>4</v>
      </c>
      <c r="R27" s="511">
        <v>2</v>
      </c>
      <c r="S27" s="511">
        <v>2</v>
      </c>
      <c r="T27" s="511">
        <v>2</v>
      </c>
      <c r="U27" s="511">
        <v>2</v>
      </c>
      <c r="V27" s="511">
        <v>2</v>
      </c>
      <c r="W27" s="1683"/>
      <c r="X27" s="1735"/>
      <c r="Y27" s="1740"/>
      <c r="Z27" s="1736"/>
      <c r="AA27" s="1744"/>
      <c r="AB27" s="1745"/>
      <c r="AC27" s="507"/>
      <c r="AD27" s="507"/>
      <c r="AE27" s="507"/>
      <c r="AF27" s="507"/>
      <c r="AG27" s="1735"/>
      <c r="AH27" s="1736"/>
      <c r="AI27" s="508"/>
      <c r="AJ27" s="508"/>
      <c r="AK27" s="510"/>
      <c r="AL27" s="510"/>
      <c r="AM27" s="510"/>
      <c r="AN27" s="510"/>
      <c r="AO27" s="510"/>
      <c r="AP27" s="510"/>
      <c r="AQ27" s="510"/>
      <c r="AR27" s="510"/>
      <c r="AS27" s="510"/>
      <c r="AT27" s="510"/>
      <c r="AU27" s="510"/>
      <c r="AV27" s="510"/>
      <c r="AW27" s="510"/>
      <c r="AX27" s="510"/>
      <c r="AY27" s="510"/>
      <c r="AZ27" s="510"/>
      <c r="BA27" s="1683"/>
    </row>
    <row r="28" spans="1:53" s="417" customFormat="1" ht="20.100000000000001" customHeight="1">
      <c r="A28" s="1694"/>
      <c r="B28" s="1695"/>
      <c r="C28" s="517" t="s">
        <v>193</v>
      </c>
      <c r="D28" s="136">
        <f t="shared" si="0"/>
        <v>26</v>
      </c>
      <c r="E28" s="501">
        <f t="shared" si="1"/>
        <v>26</v>
      </c>
      <c r="F28" s="1688"/>
      <c r="G28" s="501">
        <f t="shared" si="2"/>
        <v>0</v>
      </c>
      <c r="H28" s="1688"/>
      <c r="I28" s="1714"/>
      <c r="J28" s="506">
        <v>2</v>
      </c>
      <c r="K28" s="510">
        <v>2</v>
      </c>
      <c r="L28" s="510">
        <v>2</v>
      </c>
      <c r="M28" s="510">
        <v>2</v>
      </c>
      <c r="N28" s="510">
        <v>2</v>
      </c>
      <c r="O28" s="510">
        <v>2</v>
      </c>
      <c r="P28" s="510">
        <v>2</v>
      </c>
      <c r="Q28" s="510">
        <v>2</v>
      </c>
      <c r="R28" s="510">
        <v>2</v>
      </c>
      <c r="S28" s="510">
        <v>2</v>
      </c>
      <c r="T28" s="510">
        <v>2</v>
      </c>
      <c r="U28" s="510">
        <v>2</v>
      </c>
      <c r="V28" s="510">
        <v>2</v>
      </c>
      <c r="W28" s="1683"/>
      <c r="X28" s="1735"/>
      <c r="Y28" s="1740"/>
      <c r="Z28" s="1736"/>
      <c r="AA28" s="1744"/>
      <c r="AB28" s="1745"/>
      <c r="AC28" s="507"/>
      <c r="AD28" s="507"/>
      <c r="AE28" s="507"/>
      <c r="AF28" s="507"/>
      <c r="AG28" s="1735"/>
      <c r="AH28" s="1736"/>
      <c r="AI28" s="508"/>
      <c r="AJ28" s="508"/>
      <c r="AK28" s="510"/>
      <c r="AL28" s="510"/>
      <c r="AM28" s="510"/>
      <c r="AN28" s="510"/>
      <c r="AO28" s="510"/>
      <c r="AP28" s="510"/>
      <c r="AQ28" s="510"/>
      <c r="AR28" s="510"/>
      <c r="AS28" s="510"/>
      <c r="AT28" s="510"/>
      <c r="AU28" s="512"/>
      <c r="AV28" s="510"/>
      <c r="AW28" s="510"/>
      <c r="AX28" s="510"/>
      <c r="AY28" s="510"/>
      <c r="AZ28" s="510"/>
      <c r="BA28" s="1683"/>
    </row>
    <row r="29" spans="1:53" s="417" customFormat="1" ht="20.100000000000001" customHeight="1">
      <c r="A29" s="1694"/>
      <c r="B29" s="1695"/>
      <c r="C29" s="517" t="s">
        <v>194</v>
      </c>
      <c r="D29" s="136">
        <f t="shared" si="0"/>
        <v>36</v>
      </c>
      <c r="E29" s="501">
        <f t="shared" si="1"/>
        <v>36</v>
      </c>
      <c r="F29" s="1688"/>
      <c r="G29" s="501">
        <f t="shared" si="2"/>
        <v>0</v>
      </c>
      <c r="H29" s="1688"/>
      <c r="I29" s="1714"/>
      <c r="J29" s="506">
        <v>2</v>
      </c>
      <c r="K29" s="510">
        <v>2</v>
      </c>
      <c r="L29" s="510">
        <v>2</v>
      </c>
      <c r="M29" s="510">
        <v>2</v>
      </c>
      <c r="N29" s="510">
        <v>2</v>
      </c>
      <c r="O29" s="510">
        <v>2</v>
      </c>
      <c r="P29" s="510">
        <v>2</v>
      </c>
      <c r="Q29" s="510">
        <v>2</v>
      </c>
      <c r="R29" s="510">
        <v>4</v>
      </c>
      <c r="S29" s="510">
        <v>4</v>
      </c>
      <c r="T29" s="510">
        <v>4</v>
      </c>
      <c r="U29" s="510">
        <v>4</v>
      </c>
      <c r="V29" s="510">
        <v>4</v>
      </c>
      <c r="W29" s="1683"/>
      <c r="X29" s="1735"/>
      <c r="Y29" s="1740"/>
      <c r="Z29" s="1736"/>
      <c r="AA29" s="1744"/>
      <c r="AB29" s="1745"/>
      <c r="AC29" s="507"/>
      <c r="AD29" s="507"/>
      <c r="AE29" s="507"/>
      <c r="AF29" s="507"/>
      <c r="AG29" s="1735"/>
      <c r="AH29" s="1736"/>
      <c r="AI29" s="508"/>
      <c r="AJ29" s="508"/>
      <c r="AK29" s="510"/>
      <c r="AL29" s="510"/>
      <c r="AM29" s="510"/>
      <c r="AN29" s="510"/>
      <c r="AO29" s="510"/>
      <c r="AP29" s="510"/>
      <c r="AQ29" s="510"/>
      <c r="AR29" s="510"/>
      <c r="AS29" s="510"/>
      <c r="AT29" s="510"/>
      <c r="AU29" s="512"/>
      <c r="AV29" s="510"/>
      <c r="AW29" s="510"/>
      <c r="AX29" s="510"/>
      <c r="AY29" s="510"/>
      <c r="AZ29" s="510"/>
      <c r="BA29" s="1683"/>
    </row>
    <row r="30" spans="1:53" s="417" customFormat="1" ht="20.100000000000001" customHeight="1">
      <c r="A30" s="1694"/>
      <c r="B30" s="1666"/>
      <c r="C30" s="517" t="s">
        <v>195</v>
      </c>
      <c r="D30" s="136">
        <f t="shared" si="0"/>
        <v>42</v>
      </c>
      <c r="E30" s="501">
        <f t="shared" si="1"/>
        <v>42</v>
      </c>
      <c r="F30" s="1693"/>
      <c r="G30" s="501">
        <f t="shared" si="2"/>
        <v>0</v>
      </c>
      <c r="H30" s="1693"/>
      <c r="I30" s="1714"/>
      <c r="J30" s="518">
        <v>4</v>
      </c>
      <c r="K30" s="505">
        <v>4</v>
      </c>
      <c r="L30" s="505">
        <v>4</v>
      </c>
      <c r="M30" s="505">
        <v>4</v>
      </c>
      <c r="N30" s="505">
        <v>4</v>
      </c>
      <c r="O30" s="505">
        <v>4</v>
      </c>
      <c r="P30" s="505">
        <v>4</v>
      </c>
      <c r="Q30" s="505">
        <v>4</v>
      </c>
      <c r="R30" s="505">
        <v>2</v>
      </c>
      <c r="S30" s="505">
        <v>2</v>
      </c>
      <c r="T30" s="505">
        <v>2</v>
      </c>
      <c r="U30" s="505">
        <v>2</v>
      </c>
      <c r="V30" s="505">
        <v>2</v>
      </c>
      <c r="W30" s="1683"/>
      <c r="X30" s="1735"/>
      <c r="Y30" s="1740"/>
      <c r="Z30" s="1736"/>
      <c r="AA30" s="1744"/>
      <c r="AB30" s="1745"/>
      <c r="AC30" s="507"/>
      <c r="AD30" s="507"/>
      <c r="AE30" s="507"/>
      <c r="AF30" s="507"/>
      <c r="AG30" s="1735"/>
      <c r="AH30" s="1736"/>
      <c r="AI30" s="508"/>
      <c r="AJ30" s="508"/>
      <c r="AK30" s="510"/>
      <c r="AL30" s="510"/>
      <c r="AM30" s="510"/>
      <c r="AN30" s="510"/>
      <c r="AO30" s="510"/>
      <c r="AP30" s="510"/>
      <c r="AQ30" s="510"/>
      <c r="AR30" s="510"/>
      <c r="AS30" s="510"/>
      <c r="AT30" s="510"/>
      <c r="AU30" s="512"/>
      <c r="AV30" s="510"/>
      <c r="AW30" s="510"/>
      <c r="AX30" s="510"/>
      <c r="AY30" s="510"/>
      <c r="AZ30" s="510"/>
      <c r="BA30" s="1683"/>
    </row>
    <row r="31" spans="1:53" s="417" customFormat="1" ht="28.5" customHeight="1">
      <c r="A31" s="519">
        <v>13</v>
      </c>
      <c r="B31" s="1672" t="s">
        <v>402</v>
      </c>
      <c r="C31" s="1672"/>
      <c r="D31" s="136">
        <f t="shared" si="0"/>
        <v>78</v>
      </c>
      <c r="E31" s="501">
        <f t="shared" si="1"/>
        <v>78</v>
      </c>
      <c r="F31" s="501" t="s">
        <v>48</v>
      </c>
      <c r="G31" s="501">
        <f t="shared" si="2"/>
        <v>0</v>
      </c>
      <c r="H31" s="501"/>
      <c r="I31" s="1714"/>
      <c r="J31" s="518">
        <v>6</v>
      </c>
      <c r="K31" s="505">
        <v>6</v>
      </c>
      <c r="L31" s="505">
        <v>6</v>
      </c>
      <c r="M31" s="505">
        <v>6</v>
      </c>
      <c r="N31" s="505">
        <v>6</v>
      </c>
      <c r="O31" s="505">
        <v>6</v>
      </c>
      <c r="P31" s="505">
        <v>6</v>
      </c>
      <c r="Q31" s="505">
        <v>6</v>
      </c>
      <c r="R31" s="505">
        <v>6</v>
      </c>
      <c r="S31" s="505">
        <v>6</v>
      </c>
      <c r="T31" s="505">
        <v>6</v>
      </c>
      <c r="U31" s="505">
        <v>6</v>
      </c>
      <c r="V31" s="505">
        <v>6</v>
      </c>
      <c r="W31" s="1683"/>
      <c r="X31" s="1735"/>
      <c r="Y31" s="1740"/>
      <c r="Z31" s="1736"/>
      <c r="AA31" s="1744"/>
      <c r="AB31" s="1745"/>
      <c r="AC31" s="507"/>
      <c r="AD31" s="507"/>
      <c r="AE31" s="507"/>
      <c r="AF31" s="507"/>
      <c r="AG31" s="1735"/>
      <c r="AH31" s="1736"/>
      <c r="AI31" s="507"/>
      <c r="AJ31" s="507"/>
      <c r="AK31" s="510"/>
      <c r="AL31" s="510"/>
      <c r="AM31" s="510"/>
      <c r="AN31" s="510"/>
      <c r="AO31" s="510"/>
      <c r="AP31" s="510"/>
      <c r="AQ31" s="510"/>
      <c r="AR31" s="510"/>
      <c r="AS31" s="510"/>
      <c r="AT31" s="510"/>
      <c r="AU31" s="512"/>
      <c r="AV31" s="510"/>
      <c r="AW31" s="510"/>
      <c r="AX31" s="510"/>
      <c r="AY31" s="510"/>
      <c r="AZ31" s="510"/>
      <c r="BA31" s="1683"/>
    </row>
    <row r="32" spans="1:53" s="417" customFormat="1" ht="29.25" customHeight="1">
      <c r="A32" s="1665">
        <v>14</v>
      </c>
      <c r="B32" s="1665" t="s">
        <v>403</v>
      </c>
      <c r="C32" s="513" t="s">
        <v>209</v>
      </c>
      <c r="D32" s="136">
        <f t="shared" si="0"/>
        <v>44</v>
      </c>
      <c r="E32" s="501">
        <f t="shared" si="1"/>
        <v>0</v>
      </c>
      <c r="F32" s="1687" t="s">
        <v>98</v>
      </c>
      <c r="G32" s="501">
        <f t="shared" si="2"/>
        <v>44</v>
      </c>
      <c r="H32" s="1688" t="s">
        <v>48</v>
      </c>
      <c r="I32" s="1714"/>
      <c r="J32" s="506"/>
      <c r="K32" s="510"/>
      <c r="L32" s="510"/>
      <c r="M32" s="510"/>
      <c r="N32" s="510"/>
      <c r="O32" s="510"/>
      <c r="P32" s="510"/>
      <c r="Q32" s="510"/>
      <c r="R32" s="510"/>
      <c r="S32" s="510"/>
      <c r="T32" s="510"/>
      <c r="U32" s="510"/>
      <c r="V32" s="510"/>
      <c r="W32" s="1683"/>
      <c r="X32" s="1735"/>
      <c r="Y32" s="1740"/>
      <c r="Z32" s="1736"/>
      <c r="AA32" s="1744"/>
      <c r="AB32" s="1745"/>
      <c r="AC32" s="507">
        <v>2</v>
      </c>
      <c r="AD32" s="507">
        <v>2</v>
      </c>
      <c r="AE32" s="507">
        <v>2</v>
      </c>
      <c r="AF32" s="507">
        <v>2</v>
      </c>
      <c r="AG32" s="1735"/>
      <c r="AH32" s="1736"/>
      <c r="AI32" s="507">
        <v>2</v>
      </c>
      <c r="AJ32" s="507">
        <v>2</v>
      </c>
      <c r="AK32" s="510">
        <v>2</v>
      </c>
      <c r="AL32" s="510">
        <v>2</v>
      </c>
      <c r="AM32" s="510">
        <v>2</v>
      </c>
      <c r="AN32" s="510">
        <v>2</v>
      </c>
      <c r="AO32" s="510">
        <v>2</v>
      </c>
      <c r="AP32" s="510">
        <v>2</v>
      </c>
      <c r="AQ32" s="510">
        <v>2</v>
      </c>
      <c r="AR32" s="510">
        <v>2</v>
      </c>
      <c r="AS32" s="510">
        <v>2</v>
      </c>
      <c r="AT32" s="510">
        <v>2</v>
      </c>
      <c r="AU32" s="512">
        <v>2</v>
      </c>
      <c r="AV32" s="510">
        <v>2</v>
      </c>
      <c r="AW32" s="510">
        <v>2</v>
      </c>
      <c r="AX32" s="510">
        <v>2</v>
      </c>
      <c r="AY32" s="510">
        <v>2</v>
      </c>
      <c r="AZ32" s="510">
        <v>2</v>
      </c>
      <c r="BA32" s="1683"/>
    </row>
    <row r="33" spans="1:53" s="417" customFormat="1" ht="45.75" customHeight="1">
      <c r="A33" s="1666"/>
      <c r="B33" s="1666"/>
      <c r="C33" s="513" t="s">
        <v>319</v>
      </c>
      <c r="D33" s="136">
        <f t="shared" si="0"/>
        <v>88</v>
      </c>
      <c r="E33" s="501">
        <f t="shared" si="1"/>
        <v>0</v>
      </c>
      <c r="F33" s="1687"/>
      <c r="G33" s="501">
        <f>SUM(AC33:AF33,AI33:AZ33)</f>
        <v>88</v>
      </c>
      <c r="H33" s="1688"/>
      <c r="I33" s="1714"/>
      <c r="J33" s="506"/>
      <c r="K33" s="510"/>
      <c r="L33" s="510"/>
      <c r="M33" s="510"/>
      <c r="N33" s="510"/>
      <c r="O33" s="510"/>
      <c r="P33" s="510"/>
      <c r="Q33" s="510"/>
      <c r="R33" s="510"/>
      <c r="S33" s="510"/>
      <c r="T33" s="510"/>
      <c r="U33" s="510"/>
      <c r="V33" s="510"/>
      <c r="W33" s="1683"/>
      <c r="X33" s="1735"/>
      <c r="Y33" s="1740"/>
      <c r="Z33" s="1736"/>
      <c r="AA33" s="1744"/>
      <c r="AB33" s="1745"/>
      <c r="AC33" s="507">
        <v>4</v>
      </c>
      <c r="AD33" s="507">
        <v>4</v>
      </c>
      <c r="AE33" s="507">
        <v>4</v>
      </c>
      <c r="AF33" s="507">
        <v>4</v>
      </c>
      <c r="AG33" s="1735"/>
      <c r="AH33" s="1736"/>
      <c r="AI33" s="507">
        <v>4</v>
      </c>
      <c r="AJ33" s="507">
        <v>4</v>
      </c>
      <c r="AK33" s="510">
        <v>4</v>
      </c>
      <c r="AL33" s="510">
        <v>4</v>
      </c>
      <c r="AM33" s="510">
        <v>4</v>
      </c>
      <c r="AN33" s="510">
        <v>4</v>
      </c>
      <c r="AO33" s="510">
        <v>4</v>
      </c>
      <c r="AP33" s="510">
        <v>4</v>
      </c>
      <c r="AQ33" s="510">
        <v>4</v>
      </c>
      <c r="AR33" s="510">
        <v>4</v>
      </c>
      <c r="AS33" s="510">
        <v>4</v>
      </c>
      <c r="AT33" s="510">
        <v>4</v>
      </c>
      <c r="AU33" s="512">
        <v>4</v>
      </c>
      <c r="AV33" s="510">
        <v>4</v>
      </c>
      <c r="AW33" s="510">
        <v>4</v>
      </c>
      <c r="AX33" s="510">
        <v>4</v>
      </c>
      <c r="AY33" s="510">
        <v>4</v>
      </c>
      <c r="AZ33" s="510">
        <v>4</v>
      </c>
      <c r="BA33" s="1683"/>
    </row>
    <row r="34" spans="1:53" s="417" customFormat="1" ht="13.5" customHeight="1" thickBot="1">
      <c r="A34" s="1689" t="s">
        <v>295</v>
      </c>
      <c r="B34" s="1689"/>
      <c r="C34" s="1689"/>
      <c r="D34" s="520">
        <f>SUM(D16:D33)</f>
        <v>1208</v>
      </c>
      <c r="E34" s="520">
        <f>SUM(E16:E33)</f>
        <v>468</v>
      </c>
      <c r="F34" s="520"/>
      <c r="G34" s="520">
        <f>SUM(G16:G33)</f>
        <v>740</v>
      </c>
      <c r="H34" s="520"/>
      <c r="I34" s="1714"/>
      <c r="J34" s="521">
        <f t="shared" ref="J34:V34" si="6">SUM(J16:J33)</f>
        <v>36</v>
      </c>
      <c r="K34" s="521">
        <f t="shared" si="6"/>
        <v>36</v>
      </c>
      <c r="L34" s="521">
        <f t="shared" si="6"/>
        <v>36</v>
      </c>
      <c r="M34" s="521">
        <f t="shared" si="6"/>
        <v>36</v>
      </c>
      <c r="N34" s="521">
        <f t="shared" si="6"/>
        <v>36</v>
      </c>
      <c r="O34" s="521">
        <f t="shared" si="6"/>
        <v>36</v>
      </c>
      <c r="P34" s="521">
        <f t="shared" si="6"/>
        <v>36</v>
      </c>
      <c r="Q34" s="521">
        <f t="shared" si="6"/>
        <v>36</v>
      </c>
      <c r="R34" s="521">
        <f t="shared" si="6"/>
        <v>36</v>
      </c>
      <c r="S34" s="521">
        <f t="shared" si="6"/>
        <v>36</v>
      </c>
      <c r="T34" s="521">
        <f t="shared" si="6"/>
        <v>36</v>
      </c>
      <c r="U34" s="521">
        <f t="shared" si="6"/>
        <v>36</v>
      </c>
      <c r="V34" s="521">
        <f t="shared" si="6"/>
        <v>36</v>
      </c>
      <c r="W34" s="1684"/>
      <c r="X34" s="1737"/>
      <c r="Y34" s="1741"/>
      <c r="Z34" s="1738"/>
      <c r="AA34" s="1746"/>
      <c r="AB34" s="1747"/>
      <c r="AC34" s="521">
        <f>SUM(AC15:AC33)</f>
        <v>36</v>
      </c>
      <c r="AD34" s="521">
        <f>SUM(AD15:AD33)</f>
        <v>36</v>
      </c>
      <c r="AE34" s="521">
        <f>SUM(AE15:AE33)</f>
        <v>36</v>
      </c>
      <c r="AF34" s="521">
        <f>SUM(AF15:AF33)</f>
        <v>36</v>
      </c>
      <c r="AG34" s="1737"/>
      <c r="AH34" s="1738"/>
      <c r="AI34" s="522">
        <f t="shared" ref="AI34:AZ34" si="7">SUM(AI15:AI33)</f>
        <v>36</v>
      </c>
      <c r="AJ34" s="522">
        <f t="shared" si="7"/>
        <v>36</v>
      </c>
      <c r="AK34" s="522">
        <f t="shared" si="7"/>
        <v>36</v>
      </c>
      <c r="AL34" s="522">
        <f t="shared" si="7"/>
        <v>36</v>
      </c>
      <c r="AM34" s="522">
        <f t="shared" si="7"/>
        <v>36</v>
      </c>
      <c r="AN34" s="522">
        <f t="shared" si="7"/>
        <v>36</v>
      </c>
      <c r="AO34" s="522">
        <f t="shared" si="7"/>
        <v>36</v>
      </c>
      <c r="AP34" s="522">
        <f t="shared" si="7"/>
        <v>36</v>
      </c>
      <c r="AQ34" s="522">
        <f t="shared" si="7"/>
        <v>36</v>
      </c>
      <c r="AR34" s="522">
        <f t="shared" si="7"/>
        <v>36</v>
      </c>
      <c r="AS34" s="522">
        <f t="shared" si="7"/>
        <v>36</v>
      </c>
      <c r="AT34" s="522">
        <f t="shared" si="7"/>
        <v>36</v>
      </c>
      <c r="AU34" s="522">
        <f t="shared" si="7"/>
        <v>36</v>
      </c>
      <c r="AV34" s="522">
        <f t="shared" si="7"/>
        <v>36</v>
      </c>
      <c r="AW34" s="522">
        <f t="shared" si="7"/>
        <v>36</v>
      </c>
      <c r="AX34" s="522">
        <f t="shared" si="7"/>
        <v>36</v>
      </c>
      <c r="AY34" s="522">
        <f t="shared" si="7"/>
        <v>36</v>
      </c>
      <c r="AZ34" s="522">
        <f t="shared" si="7"/>
        <v>36</v>
      </c>
      <c r="BA34" s="1684"/>
    </row>
    <row r="35" spans="1:53" s="417" customFormat="1" ht="12.75">
      <c r="A35" s="142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</row>
    <row r="36" spans="1:53" s="417" customFormat="1" ht="12.75">
      <c r="A36" s="142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</row>
    <row r="37" spans="1:53" s="417" customFormat="1" ht="12.75">
      <c r="A37" s="142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</row>
    <row r="38" spans="1:53" s="417" customFormat="1" ht="12.75">
      <c r="A38" s="142"/>
      <c r="B38" s="142"/>
      <c r="C38" s="142"/>
      <c r="D38" s="142"/>
      <c r="E38" s="142"/>
      <c r="F38" s="142"/>
      <c r="G38" s="142"/>
      <c r="H38" s="142"/>
      <c r="I38" s="142"/>
      <c r="J38" s="1673"/>
      <c r="K38" s="1673"/>
      <c r="L38" s="1673"/>
      <c r="M38" s="1673"/>
      <c r="N38" s="1673"/>
      <c r="O38" s="1673"/>
      <c r="P38" s="1673"/>
      <c r="Q38" s="1673"/>
      <c r="R38" s="1673"/>
      <c r="S38" s="1673"/>
      <c r="T38" s="1673"/>
      <c r="U38" s="1673"/>
      <c r="V38" s="1673"/>
      <c r="W38" s="1673"/>
      <c r="X38" s="1673"/>
      <c r="Y38" s="1673"/>
      <c r="Z38" s="1673"/>
      <c r="AA38" s="1673"/>
      <c r="AB38" s="1673"/>
      <c r="AC38" s="1673"/>
      <c r="AD38" s="1673"/>
      <c r="AE38" s="1673"/>
      <c r="AF38" s="1673"/>
      <c r="AG38" s="1673"/>
      <c r="AH38" s="1673"/>
      <c r="AI38" s="1673"/>
      <c r="AJ38" s="1673"/>
      <c r="AK38" s="1673"/>
      <c r="AL38" s="1673"/>
      <c r="AM38" s="1673"/>
      <c r="AN38" s="1673"/>
      <c r="AO38" s="1673"/>
      <c r="AP38" s="1673"/>
      <c r="AQ38" s="1673"/>
      <c r="AR38" s="1673"/>
      <c r="AS38" s="1673"/>
      <c r="AT38" s="1673"/>
      <c r="AU38" s="1673"/>
      <c r="AV38" s="1673"/>
      <c r="AW38" s="1673"/>
      <c r="AX38" s="1673"/>
      <c r="AY38" s="1673"/>
      <c r="AZ38" s="1673"/>
      <c r="BA38" s="1673"/>
    </row>
    <row r="40" spans="1:53" s="417" customFormat="1" ht="12.75" hidden="1" customHeight="1">
      <c r="AC40" s="1674" t="s">
        <v>404</v>
      </c>
      <c r="AD40" s="1675"/>
      <c r="AE40" s="1675"/>
      <c r="AF40" s="1676"/>
      <c r="AG40" s="1674" t="s">
        <v>405</v>
      </c>
      <c r="AH40" s="1676"/>
      <c r="AI40" s="1674" t="s">
        <v>406</v>
      </c>
      <c r="AJ40" s="1676"/>
      <c r="AK40" s="1674" t="s">
        <v>407</v>
      </c>
      <c r="AL40" s="1676"/>
    </row>
    <row r="41" spans="1:53" s="417" customFormat="1" ht="12.75" hidden="1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 s="1677"/>
      <c r="AD41" s="1678"/>
      <c r="AE41" s="1678"/>
      <c r="AF41" s="1679"/>
      <c r="AG41" s="1677"/>
      <c r="AH41" s="1679"/>
      <c r="AI41" s="1677"/>
      <c r="AJ41" s="1679"/>
      <c r="AK41" s="1677"/>
      <c r="AL41" s="1679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</row>
    <row r="42" spans="1:53" s="417" customFormat="1" ht="12.75" hidden="1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 s="1680"/>
      <c r="AD42" s="1681"/>
      <c r="AE42" s="1681"/>
      <c r="AF42" s="1682"/>
      <c r="AG42" s="1680"/>
      <c r="AH42" s="1682"/>
      <c r="AI42" s="1680"/>
      <c r="AJ42" s="1682"/>
      <c r="AK42" s="1680"/>
      <c r="AL42" s="168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</row>
    <row r="43" spans="1:53" s="417" customFormat="1" ht="12.75" hidden="1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 s="1667" t="s">
        <v>408</v>
      </c>
      <c r="AD43" s="1668"/>
      <c r="AE43" s="1668"/>
      <c r="AF43" s="1669"/>
      <c r="AG43" s="1670">
        <v>18</v>
      </c>
      <c r="AH43" s="1671"/>
      <c r="AI43" s="1670">
        <v>10</v>
      </c>
      <c r="AJ43" s="1671"/>
      <c r="AK43" s="1670">
        <f>AI43*AG43</f>
        <v>180</v>
      </c>
      <c r="AL43" s="1671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</row>
    <row r="44" spans="1:53" s="417" customFormat="1" ht="12.75" hidden="1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 s="1667" t="s">
        <v>409</v>
      </c>
      <c r="AD44" s="1668"/>
      <c r="AE44" s="1668"/>
      <c r="AF44" s="1669"/>
      <c r="AG44" s="1670">
        <v>12</v>
      </c>
      <c r="AH44" s="1671"/>
      <c r="AI44" s="1670">
        <v>10</v>
      </c>
      <c r="AJ44" s="1671"/>
      <c r="AK44" s="1670">
        <f>AI44*AG44</f>
        <v>120</v>
      </c>
      <c r="AL44" s="1671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</row>
    <row r="45" spans="1:53" s="417" customFormat="1" ht="12.75" hidden="1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 s="1667" t="s">
        <v>410</v>
      </c>
      <c r="AD45" s="1668"/>
      <c r="AE45" s="1668"/>
      <c r="AF45" s="1669"/>
      <c r="AG45" s="1670">
        <v>3</v>
      </c>
      <c r="AH45" s="1671"/>
      <c r="AI45" s="1670">
        <v>10</v>
      </c>
      <c r="AJ45" s="1671"/>
      <c r="AK45" s="1670">
        <f>AI45*AG45</f>
        <v>30</v>
      </c>
      <c r="AL45" s="1671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</row>
    <row r="46" spans="1:53" s="417" customFormat="1" hidden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</row>
    <row r="47" spans="1:53" s="417" customForma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</row>
  </sheetData>
  <protectedRanges>
    <protectedRange sqref="AK21:AZ22 X31:Z33 J31:V33 AK25:AZ27 AK15:AZ17" name="Диапазон2"/>
    <protectedRange sqref="AK28:AZ33 X15 J15:V30 Y15:Z30 X17:X30" name="Диапазон1"/>
  </protectedRanges>
  <mergeCells count="74">
    <mergeCell ref="B15:C15"/>
    <mergeCell ref="AG15:AH34"/>
    <mergeCell ref="X15:Z34"/>
    <mergeCell ref="AA15:AB34"/>
    <mergeCell ref="W15:W34"/>
    <mergeCell ref="B32:B33"/>
    <mergeCell ref="B21:C21"/>
    <mergeCell ref="B22:C22"/>
    <mergeCell ref="B23:C23"/>
    <mergeCell ref="A2:A14"/>
    <mergeCell ref="B2:C14"/>
    <mergeCell ref="D2:D14"/>
    <mergeCell ref="E2:H4"/>
    <mergeCell ref="I2:I5"/>
    <mergeCell ref="J2:BA2"/>
    <mergeCell ref="J3:BA3"/>
    <mergeCell ref="J4:BA4"/>
    <mergeCell ref="E5:E14"/>
    <mergeCell ref="F5:F14"/>
    <mergeCell ref="G5:G14"/>
    <mergeCell ref="H5:H14"/>
    <mergeCell ref="J5:M5"/>
    <mergeCell ref="AN5:AR5"/>
    <mergeCell ref="AS5:AV5"/>
    <mergeCell ref="AW5:BA5"/>
    <mergeCell ref="I13:I34"/>
    <mergeCell ref="J13:V13"/>
    <mergeCell ref="X13:Z13"/>
    <mergeCell ref="AA13:AB13"/>
    <mergeCell ref="AC13:AF13"/>
    <mergeCell ref="AG13:AH13"/>
    <mergeCell ref="AI13:AZ13"/>
    <mergeCell ref="N5:R5"/>
    <mergeCell ref="S5:V5"/>
    <mergeCell ref="W5:Z5"/>
    <mergeCell ref="AA5:AE5"/>
    <mergeCell ref="AF5:AI5"/>
    <mergeCell ref="AJ5:AM5"/>
    <mergeCell ref="A24:A25"/>
    <mergeCell ref="B24:B25"/>
    <mergeCell ref="H24:H25"/>
    <mergeCell ref="A26:A30"/>
    <mergeCell ref="B26:B30"/>
    <mergeCell ref="F26:F30"/>
    <mergeCell ref="H26:H30"/>
    <mergeCell ref="F24:F25"/>
    <mergeCell ref="AK43:AL43"/>
    <mergeCell ref="B31:C31"/>
    <mergeCell ref="J38:BA38"/>
    <mergeCell ref="AC40:AF42"/>
    <mergeCell ref="AG40:AH42"/>
    <mergeCell ref="AI40:AJ42"/>
    <mergeCell ref="AK40:AL42"/>
    <mergeCell ref="BA16:BA34"/>
    <mergeCell ref="B17:C17"/>
    <mergeCell ref="B18:C18"/>
    <mergeCell ref="B19:C19"/>
    <mergeCell ref="B20:C20"/>
    <mergeCell ref="B16:C16"/>
    <mergeCell ref="F32:F33"/>
    <mergeCell ref="H32:H33"/>
    <mergeCell ref="A34:C34"/>
    <mergeCell ref="AK44:AL44"/>
    <mergeCell ref="AC45:AF45"/>
    <mergeCell ref="AG45:AH45"/>
    <mergeCell ref="AI45:AJ45"/>
    <mergeCell ref="AK45:AL45"/>
    <mergeCell ref="A32:A33"/>
    <mergeCell ref="AC44:AF44"/>
    <mergeCell ref="AG44:AH44"/>
    <mergeCell ref="AI44:AJ44"/>
    <mergeCell ref="AC43:AF43"/>
    <mergeCell ref="AG43:AH43"/>
    <mergeCell ref="AI43:AJ43"/>
  </mergeCells>
  <pageMargins left="0.23622047244094491" right="0.23622047244094491" top="0.98425196850393704" bottom="0" header="0.31496062992125984" footer="0.31496062992125984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BA50"/>
  <sheetViews>
    <sheetView topLeftCell="A21" zoomScale="92" zoomScaleNormal="96" workbookViewId="0">
      <selection activeCell="C50" sqref="C50"/>
    </sheetView>
  </sheetViews>
  <sheetFormatPr defaultRowHeight="15"/>
  <cols>
    <col min="1" max="1" width="4.28515625" customWidth="1"/>
    <col min="2" max="2" width="13.7109375" customWidth="1"/>
    <col min="3" max="3" width="17.5703125" customWidth="1"/>
    <col min="4" max="6" width="4.85546875" customWidth="1"/>
    <col min="7" max="8" width="5" customWidth="1"/>
    <col min="9" max="9" width="3.85546875" customWidth="1"/>
    <col min="10" max="53" width="2.85546875" customWidth="1"/>
    <col min="257" max="257" width="4.28515625" customWidth="1"/>
    <col min="258" max="258" width="13.7109375" customWidth="1"/>
    <col min="259" max="259" width="17.5703125" customWidth="1"/>
    <col min="260" max="262" width="4.85546875" customWidth="1"/>
    <col min="263" max="264" width="5" customWidth="1"/>
    <col min="265" max="265" width="3.85546875" customWidth="1"/>
    <col min="266" max="309" width="2.85546875" customWidth="1"/>
    <col min="513" max="513" width="4.28515625" customWidth="1"/>
    <col min="514" max="514" width="13.7109375" customWidth="1"/>
    <col min="515" max="515" width="17.5703125" customWidth="1"/>
    <col min="516" max="518" width="4.85546875" customWidth="1"/>
    <col min="519" max="520" width="5" customWidth="1"/>
    <col min="521" max="521" width="3.85546875" customWidth="1"/>
    <col min="522" max="565" width="2.85546875" customWidth="1"/>
    <col min="769" max="769" width="4.28515625" customWidth="1"/>
    <col min="770" max="770" width="13.7109375" customWidth="1"/>
    <col min="771" max="771" width="17.5703125" customWidth="1"/>
    <col min="772" max="774" width="4.85546875" customWidth="1"/>
    <col min="775" max="776" width="5" customWidth="1"/>
    <col min="777" max="777" width="3.85546875" customWidth="1"/>
    <col min="778" max="821" width="2.85546875" customWidth="1"/>
    <col min="1025" max="1025" width="4.28515625" customWidth="1"/>
    <col min="1026" max="1026" width="13.7109375" customWidth="1"/>
    <col min="1027" max="1027" width="17.5703125" customWidth="1"/>
    <col min="1028" max="1030" width="4.85546875" customWidth="1"/>
    <col min="1031" max="1032" width="5" customWidth="1"/>
    <col min="1033" max="1033" width="3.85546875" customWidth="1"/>
    <col min="1034" max="1077" width="2.85546875" customWidth="1"/>
    <col min="1281" max="1281" width="4.28515625" customWidth="1"/>
    <col min="1282" max="1282" width="13.7109375" customWidth="1"/>
    <col min="1283" max="1283" width="17.5703125" customWidth="1"/>
    <col min="1284" max="1286" width="4.85546875" customWidth="1"/>
    <col min="1287" max="1288" width="5" customWidth="1"/>
    <col min="1289" max="1289" width="3.85546875" customWidth="1"/>
    <col min="1290" max="1333" width="2.85546875" customWidth="1"/>
    <col min="1537" max="1537" width="4.28515625" customWidth="1"/>
    <col min="1538" max="1538" width="13.7109375" customWidth="1"/>
    <col min="1539" max="1539" width="17.5703125" customWidth="1"/>
    <col min="1540" max="1542" width="4.85546875" customWidth="1"/>
    <col min="1543" max="1544" width="5" customWidth="1"/>
    <col min="1545" max="1545" width="3.85546875" customWidth="1"/>
    <col min="1546" max="1589" width="2.85546875" customWidth="1"/>
    <col min="1793" max="1793" width="4.28515625" customWidth="1"/>
    <col min="1794" max="1794" width="13.7109375" customWidth="1"/>
    <col min="1795" max="1795" width="17.5703125" customWidth="1"/>
    <col min="1796" max="1798" width="4.85546875" customWidth="1"/>
    <col min="1799" max="1800" width="5" customWidth="1"/>
    <col min="1801" max="1801" width="3.85546875" customWidth="1"/>
    <col min="1802" max="1845" width="2.85546875" customWidth="1"/>
    <col min="2049" max="2049" width="4.28515625" customWidth="1"/>
    <col min="2050" max="2050" width="13.7109375" customWidth="1"/>
    <col min="2051" max="2051" width="17.5703125" customWidth="1"/>
    <col min="2052" max="2054" width="4.85546875" customWidth="1"/>
    <col min="2055" max="2056" width="5" customWidth="1"/>
    <col min="2057" max="2057" width="3.85546875" customWidth="1"/>
    <col min="2058" max="2101" width="2.85546875" customWidth="1"/>
    <col min="2305" max="2305" width="4.28515625" customWidth="1"/>
    <col min="2306" max="2306" width="13.7109375" customWidth="1"/>
    <col min="2307" max="2307" width="17.5703125" customWidth="1"/>
    <col min="2308" max="2310" width="4.85546875" customWidth="1"/>
    <col min="2311" max="2312" width="5" customWidth="1"/>
    <col min="2313" max="2313" width="3.85546875" customWidth="1"/>
    <col min="2314" max="2357" width="2.85546875" customWidth="1"/>
    <col min="2561" max="2561" width="4.28515625" customWidth="1"/>
    <col min="2562" max="2562" width="13.7109375" customWidth="1"/>
    <col min="2563" max="2563" width="17.5703125" customWidth="1"/>
    <col min="2564" max="2566" width="4.85546875" customWidth="1"/>
    <col min="2567" max="2568" width="5" customWidth="1"/>
    <col min="2569" max="2569" width="3.85546875" customWidth="1"/>
    <col min="2570" max="2613" width="2.85546875" customWidth="1"/>
    <col min="2817" max="2817" width="4.28515625" customWidth="1"/>
    <col min="2818" max="2818" width="13.7109375" customWidth="1"/>
    <col min="2819" max="2819" width="17.5703125" customWidth="1"/>
    <col min="2820" max="2822" width="4.85546875" customWidth="1"/>
    <col min="2823" max="2824" width="5" customWidth="1"/>
    <col min="2825" max="2825" width="3.85546875" customWidth="1"/>
    <col min="2826" max="2869" width="2.85546875" customWidth="1"/>
    <col min="3073" max="3073" width="4.28515625" customWidth="1"/>
    <col min="3074" max="3074" width="13.7109375" customWidth="1"/>
    <col min="3075" max="3075" width="17.5703125" customWidth="1"/>
    <col min="3076" max="3078" width="4.85546875" customWidth="1"/>
    <col min="3079" max="3080" width="5" customWidth="1"/>
    <col min="3081" max="3081" width="3.85546875" customWidth="1"/>
    <col min="3082" max="3125" width="2.85546875" customWidth="1"/>
    <col min="3329" max="3329" width="4.28515625" customWidth="1"/>
    <col min="3330" max="3330" width="13.7109375" customWidth="1"/>
    <col min="3331" max="3331" width="17.5703125" customWidth="1"/>
    <col min="3332" max="3334" width="4.85546875" customWidth="1"/>
    <col min="3335" max="3336" width="5" customWidth="1"/>
    <col min="3337" max="3337" width="3.85546875" customWidth="1"/>
    <col min="3338" max="3381" width="2.85546875" customWidth="1"/>
    <col min="3585" max="3585" width="4.28515625" customWidth="1"/>
    <col min="3586" max="3586" width="13.7109375" customWidth="1"/>
    <col min="3587" max="3587" width="17.5703125" customWidth="1"/>
    <col min="3588" max="3590" width="4.85546875" customWidth="1"/>
    <col min="3591" max="3592" width="5" customWidth="1"/>
    <col min="3593" max="3593" width="3.85546875" customWidth="1"/>
    <col min="3594" max="3637" width="2.85546875" customWidth="1"/>
    <col min="3841" max="3841" width="4.28515625" customWidth="1"/>
    <col min="3842" max="3842" width="13.7109375" customWidth="1"/>
    <col min="3843" max="3843" width="17.5703125" customWidth="1"/>
    <col min="3844" max="3846" width="4.85546875" customWidth="1"/>
    <col min="3847" max="3848" width="5" customWidth="1"/>
    <col min="3849" max="3849" width="3.85546875" customWidth="1"/>
    <col min="3850" max="3893" width="2.85546875" customWidth="1"/>
    <col min="4097" max="4097" width="4.28515625" customWidth="1"/>
    <col min="4098" max="4098" width="13.7109375" customWidth="1"/>
    <col min="4099" max="4099" width="17.5703125" customWidth="1"/>
    <col min="4100" max="4102" width="4.85546875" customWidth="1"/>
    <col min="4103" max="4104" width="5" customWidth="1"/>
    <col min="4105" max="4105" width="3.85546875" customWidth="1"/>
    <col min="4106" max="4149" width="2.85546875" customWidth="1"/>
    <col min="4353" max="4353" width="4.28515625" customWidth="1"/>
    <col min="4354" max="4354" width="13.7109375" customWidth="1"/>
    <col min="4355" max="4355" width="17.5703125" customWidth="1"/>
    <col min="4356" max="4358" width="4.85546875" customWidth="1"/>
    <col min="4359" max="4360" width="5" customWidth="1"/>
    <col min="4361" max="4361" width="3.85546875" customWidth="1"/>
    <col min="4362" max="4405" width="2.85546875" customWidth="1"/>
    <col min="4609" max="4609" width="4.28515625" customWidth="1"/>
    <col min="4610" max="4610" width="13.7109375" customWidth="1"/>
    <col min="4611" max="4611" width="17.5703125" customWidth="1"/>
    <col min="4612" max="4614" width="4.85546875" customWidth="1"/>
    <col min="4615" max="4616" width="5" customWidth="1"/>
    <col min="4617" max="4617" width="3.85546875" customWidth="1"/>
    <col min="4618" max="4661" width="2.85546875" customWidth="1"/>
    <col min="4865" max="4865" width="4.28515625" customWidth="1"/>
    <col min="4866" max="4866" width="13.7109375" customWidth="1"/>
    <col min="4867" max="4867" width="17.5703125" customWidth="1"/>
    <col min="4868" max="4870" width="4.85546875" customWidth="1"/>
    <col min="4871" max="4872" width="5" customWidth="1"/>
    <col min="4873" max="4873" width="3.85546875" customWidth="1"/>
    <col min="4874" max="4917" width="2.85546875" customWidth="1"/>
    <col min="5121" max="5121" width="4.28515625" customWidth="1"/>
    <col min="5122" max="5122" width="13.7109375" customWidth="1"/>
    <col min="5123" max="5123" width="17.5703125" customWidth="1"/>
    <col min="5124" max="5126" width="4.85546875" customWidth="1"/>
    <col min="5127" max="5128" width="5" customWidth="1"/>
    <col min="5129" max="5129" width="3.85546875" customWidth="1"/>
    <col min="5130" max="5173" width="2.85546875" customWidth="1"/>
    <col min="5377" max="5377" width="4.28515625" customWidth="1"/>
    <col min="5378" max="5378" width="13.7109375" customWidth="1"/>
    <col min="5379" max="5379" width="17.5703125" customWidth="1"/>
    <col min="5380" max="5382" width="4.85546875" customWidth="1"/>
    <col min="5383" max="5384" width="5" customWidth="1"/>
    <col min="5385" max="5385" width="3.85546875" customWidth="1"/>
    <col min="5386" max="5429" width="2.85546875" customWidth="1"/>
    <col min="5633" max="5633" width="4.28515625" customWidth="1"/>
    <col min="5634" max="5634" width="13.7109375" customWidth="1"/>
    <col min="5635" max="5635" width="17.5703125" customWidth="1"/>
    <col min="5636" max="5638" width="4.85546875" customWidth="1"/>
    <col min="5639" max="5640" width="5" customWidth="1"/>
    <col min="5641" max="5641" width="3.85546875" customWidth="1"/>
    <col min="5642" max="5685" width="2.85546875" customWidth="1"/>
    <col min="5889" max="5889" width="4.28515625" customWidth="1"/>
    <col min="5890" max="5890" width="13.7109375" customWidth="1"/>
    <col min="5891" max="5891" width="17.5703125" customWidth="1"/>
    <col min="5892" max="5894" width="4.85546875" customWidth="1"/>
    <col min="5895" max="5896" width="5" customWidth="1"/>
    <col min="5897" max="5897" width="3.85546875" customWidth="1"/>
    <col min="5898" max="5941" width="2.85546875" customWidth="1"/>
    <col min="6145" max="6145" width="4.28515625" customWidth="1"/>
    <col min="6146" max="6146" width="13.7109375" customWidth="1"/>
    <col min="6147" max="6147" width="17.5703125" customWidth="1"/>
    <col min="6148" max="6150" width="4.85546875" customWidth="1"/>
    <col min="6151" max="6152" width="5" customWidth="1"/>
    <col min="6153" max="6153" width="3.85546875" customWidth="1"/>
    <col min="6154" max="6197" width="2.85546875" customWidth="1"/>
    <col min="6401" max="6401" width="4.28515625" customWidth="1"/>
    <col min="6402" max="6402" width="13.7109375" customWidth="1"/>
    <col min="6403" max="6403" width="17.5703125" customWidth="1"/>
    <col min="6404" max="6406" width="4.85546875" customWidth="1"/>
    <col min="6407" max="6408" width="5" customWidth="1"/>
    <col min="6409" max="6409" width="3.85546875" customWidth="1"/>
    <col min="6410" max="6453" width="2.85546875" customWidth="1"/>
    <col min="6657" max="6657" width="4.28515625" customWidth="1"/>
    <col min="6658" max="6658" width="13.7109375" customWidth="1"/>
    <col min="6659" max="6659" width="17.5703125" customWidth="1"/>
    <col min="6660" max="6662" width="4.85546875" customWidth="1"/>
    <col min="6663" max="6664" width="5" customWidth="1"/>
    <col min="6665" max="6665" width="3.85546875" customWidth="1"/>
    <col min="6666" max="6709" width="2.85546875" customWidth="1"/>
    <col min="6913" max="6913" width="4.28515625" customWidth="1"/>
    <col min="6914" max="6914" width="13.7109375" customWidth="1"/>
    <col min="6915" max="6915" width="17.5703125" customWidth="1"/>
    <col min="6916" max="6918" width="4.85546875" customWidth="1"/>
    <col min="6919" max="6920" width="5" customWidth="1"/>
    <col min="6921" max="6921" width="3.85546875" customWidth="1"/>
    <col min="6922" max="6965" width="2.85546875" customWidth="1"/>
    <col min="7169" max="7169" width="4.28515625" customWidth="1"/>
    <col min="7170" max="7170" width="13.7109375" customWidth="1"/>
    <col min="7171" max="7171" width="17.5703125" customWidth="1"/>
    <col min="7172" max="7174" width="4.85546875" customWidth="1"/>
    <col min="7175" max="7176" width="5" customWidth="1"/>
    <col min="7177" max="7177" width="3.85546875" customWidth="1"/>
    <col min="7178" max="7221" width="2.85546875" customWidth="1"/>
    <col min="7425" max="7425" width="4.28515625" customWidth="1"/>
    <col min="7426" max="7426" width="13.7109375" customWidth="1"/>
    <col min="7427" max="7427" width="17.5703125" customWidth="1"/>
    <col min="7428" max="7430" width="4.85546875" customWidth="1"/>
    <col min="7431" max="7432" width="5" customWidth="1"/>
    <col min="7433" max="7433" width="3.85546875" customWidth="1"/>
    <col min="7434" max="7477" width="2.85546875" customWidth="1"/>
    <col min="7681" max="7681" width="4.28515625" customWidth="1"/>
    <col min="7682" max="7682" width="13.7109375" customWidth="1"/>
    <col min="7683" max="7683" width="17.5703125" customWidth="1"/>
    <col min="7684" max="7686" width="4.85546875" customWidth="1"/>
    <col min="7687" max="7688" width="5" customWidth="1"/>
    <col min="7689" max="7689" width="3.85546875" customWidth="1"/>
    <col min="7690" max="7733" width="2.85546875" customWidth="1"/>
    <col min="7937" max="7937" width="4.28515625" customWidth="1"/>
    <col min="7938" max="7938" width="13.7109375" customWidth="1"/>
    <col min="7939" max="7939" width="17.5703125" customWidth="1"/>
    <col min="7940" max="7942" width="4.85546875" customWidth="1"/>
    <col min="7943" max="7944" width="5" customWidth="1"/>
    <col min="7945" max="7945" width="3.85546875" customWidth="1"/>
    <col min="7946" max="7989" width="2.85546875" customWidth="1"/>
    <col min="8193" max="8193" width="4.28515625" customWidth="1"/>
    <col min="8194" max="8194" width="13.7109375" customWidth="1"/>
    <col min="8195" max="8195" width="17.5703125" customWidth="1"/>
    <col min="8196" max="8198" width="4.85546875" customWidth="1"/>
    <col min="8199" max="8200" width="5" customWidth="1"/>
    <col min="8201" max="8201" width="3.85546875" customWidth="1"/>
    <col min="8202" max="8245" width="2.85546875" customWidth="1"/>
    <col min="8449" max="8449" width="4.28515625" customWidth="1"/>
    <col min="8450" max="8450" width="13.7109375" customWidth="1"/>
    <col min="8451" max="8451" width="17.5703125" customWidth="1"/>
    <col min="8452" max="8454" width="4.85546875" customWidth="1"/>
    <col min="8455" max="8456" width="5" customWidth="1"/>
    <col min="8457" max="8457" width="3.85546875" customWidth="1"/>
    <col min="8458" max="8501" width="2.85546875" customWidth="1"/>
    <col min="8705" max="8705" width="4.28515625" customWidth="1"/>
    <col min="8706" max="8706" width="13.7109375" customWidth="1"/>
    <col min="8707" max="8707" width="17.5703125" customWidth="1"/>
    <col min="8708" max="8710" width="4.85546875" customWidth="1"/>
    <col min="8711" max="8712" width="5" customWidth="1"/>
    <col min="8713" max="8713" width="3.85546875" customWidth="1"/>
    <col min="8714" max="8757" width="2.85546875" customWidth="1"/>
    <col min="8961" max="8961" width="4.28515625" customWidth="1"/>
    <col min="8962" max="8962" width="13.7109375" customWidth="1"/>
    <col min="8963" max="8963" width="17.5703125" customWidth="1"/>
    <col min="8964" max="8966" width="4.85546875" customWidth="1"/>
    <col min="8967" max="8968" width="5" customWidth="1"/>
    <col min="8969" max="8969" width="3.85546875" customWidth="1"/>
    <col min="8970" max="9013" width="2.85546875" customWidth="1"/>
    <col min="9217" max="9217" width="4.28515625" customWidth="1"/>
    <col min="9218" max="9218" width="13.7109375" customWidth="1"/>
    <col min="9219" max="9219" width="17.5703125" customWidth="1"/>
    <col min="9220" max="9222" width="4.85546875" customWidth="1"/>
    <col min="9223" max="9224" width="5" customWidth="1"/>
    <col min="9225" max="9225" width="3.85546875" customWidth="1"/>
    <col min="9226" max="9269" width="2.85546875" customWidth="1"/>
    <col min="9473" max="9473" width="4.28515625" customWidth="1"/>
    <col min="9474" max="9474" width="13.7109375" customWidth="1"/>
    <col min="9475" max="9475" width="17.5703125" customWidth="1"/>
    <col min="9476" max="9478" width="4.85546875" customWidth="1"/>
    <col min="9479" max="9480" width="5" customWidth="1"/>
    <col min="9481" max="9481" width="3.85546875" customWidth="1"/>
    <col min="9482" max="9525" width="2.85546875" customWidth="1"/>
    <col min="9729" max="9729" width="4.28515625" customWidth="1"/>
    <col min="9730" max="9730" width="13.7109375" customWidth="1"/>
    <col min="9731" max="9731" width="17.5703125" customWidth="1"/>
    <col min="9732" max="9734" width="4.85546875" customWidth="1"/>
    <col min="9735" max="9736" width="5" customWidth="1"/>
    <col min="9737" max="9737" width="3.85546875" customWidth="1"/>
    <col min="9738" max="9781" width="2.85546875" customWidth="1"/>
    <col min="9985" max="9985" width="4.28515625" customWidth="1"/>
    <col min="9986" max="9986" width="13.7109375" customWidth="1"/>
    <col min="9987" max="9987" width="17.5703125" customWidth="1"/>
    <col min="9988" max="9990" width="4.85546875" customWidth="1"/>
    <col min="9991" max="9992" width="5" customWidth="1"/>
    <col min="9993" max="9993" width="3.85546875" customWidth="1"/>
    <col min="9994" max="10037" width="2.85546875" customWidth="1"/>
    <col min="10241" max="10241" width="4.28515625" customWidth="1"/>
    <col min="10242" max="10242" width="13.7109375" customWidth="1"/>
    <col min="10243" max="10243" width="17.5703125" customWidth="1"/>
    <col min="10244" max="10246" width="4.85546875" customWidth="1"/>
    <col min="10247" max="10248" width="5" customWidth="1"/>
    <col min="10249" max="10249" width="3.85546875" customWidth="1"/>
    <col min="10250" max="10293" width="2.85546875" customWidth="1"/>
    <col min="10497" max="10497" width="4.28515625" customWidth="1"/>
    <col min="10498" max="10498" width="13.7109375" customWidth="1"/>
    <col min="10499" max="10499" width="17.5703125" customWidth="1"/>
    <col min="10500" max="10502" width="4.85546875" customWidth="1"/>
    <col min="10503" max="10504" width="5" customWidth="1"/>
    <col min="10505" max="10505" width="3.85546875" customWidth="1"/>
    <col min="10506" max="10549" width="2.85546875" customWidth="1"/>
    <col min="10753" max="10753" width="4.28515625" customWidth="1"/>
    <col min="10754" max="10754" width="13.7109375" customWidth="1"/>
    <col min="10755" max="10755" width="17.5703125" customWidth="1"/>
    <col min="10756" max="10758" width="4.85546875" customWidth="1"/>
    <col min="10759" max="10760" width="5" customWidth="1"/>
    <col min="10761" max="10761" width="3.85546875" customWidth="1"/>
    <col min="10762" max="10805" width="2.85546875" customWidth="1"/>
    <col min="11009" max="11009" width="4.28515625" customWidth="1"/>
    <col min="11010" max="11010" width="13.7109375" customWidth="1"/>
    <col min="11011" max="11011" width="17.5703125" customWidth="1"/>
    <col min="11012" max="11014" width="4.85546875" customWidth="1"/>
    <col min="11015" max="11016" width="5" customWidth="1"/>
    <col min="11017" max="11017" width="3.85546875" customWidth="1"/>
    <col min="11018" max="11061" width="2.85546875" customWidth="1"/>
    <col min="11265" max="11265" width="4.28515625" customWidth="1"/>
    <col min="11266" max="11266" width="13.7109375" customWidth="1"/>
    <col min="11267" max="11267" width="17.5703125" customWidth="1"/>
    <col min="11268" max="11270" width="4.85546875" customWidth="1"/>
    <col min="11271" max="11272" width="5" customWidth="1"/>
    <col min="11273" max="11273" width="3.85546875" customWidth="1"/>
    <col min="11274" max="11317" width="2.85546875" customWidth="1"/>
    <col min="11521" max="11521" width="4.28515625" customWidth="1"/>
    <col min="11522" max="11522" width="13.7109375" customWidth="1"/>
    <col min="11523" max="11523" width="17.5703125" customWidth="1"/>
    <col min="11524" max="11526" width="4.85546875" customWidth="1"/>
    <col min="11527" max="11528" width="5" customWidth="1"/>
    <col min="11529" max="11529" width="3.85546875" customWidth="1"/>
    <col min="11530" max="11573" width="2.85546875" customWidth="1"/>
    <col min="11777" max="11777" width="4.28515625" customWidth="1"/>
    <col min="11778" max="11778" width="13.7109375" customWidth="1"/>
    <col min="11779" max="11779" width="17.5703125" customWidth="1"/>
    <col min="11780" max="11782" width="4.85546875" customWidth="1"/>
    <col min="11783" max="11784" width="5" customWidth="1"/>
    <col min="11785" max="11785" width="3.85546875" customWidth="1"/>
    <col min="11786" max="11829" width="2.85546875" customWidth="1"/>
    <col min="12033" max="12033" width="4.28515625" customWidth="1"/>
    <col min="12034" max="12034" width="13.7109375" customWidth="1"/>
    <col min="12035" max="12035" width="17.5703125" customWidth="1"/>
    <col min="12036" max="12038" width="4.85546875" customWidth="1"/>
    <col min="12039" max="12040" width="5" customWidth="1"/>
    <col min="12041" max="12041" width="3.85546875" customWidth="1"/>
    <col min="12042" max="12085" width="2.85546875" customWidth="1"/>
    <col min="12289" max="12289" width="4.28515625" customWidth="1"/>
    <col min="12290" max="12290" width="13.7109375" customWidth="1"/>
    <col min="12291" max="12291" width="17.5703125" customWidth="1"/>
    <col min="12292" max="12294" width="4.85546875" customWidth="1"/>
    <col min="12295" max="12296" width="5" customWidth="1"/>
    <col min="12297" max="12297" width="3.85546875" customWidth="1"/>
    <col min="12298" max="12341" width="2.85546875" customWidth="1"/>
    <col min="12545" max="12545" width="4.28515625" customWidth="1"/>
    <col min="12546" max="12546" width="13.7109375" customWidth="1"/>
    <col min="12547" max="12547" width="17.5703125" customWidth="1"/>
    <col min="12548" max="12550" width="4.85546875" customWidth="1"/>
    <col min="12551" max="12552" width="5" customWidth="1"/>
    <col min="12553" max="12553" width="3.85546875" customWidth="1"/>
    <col min="12554" max="12597" width="2.85546875" customWidth="1"/>
    <col min="12801" max="12801" width="4.28515625" customWidth="1"/>
    <col min="12802" max="12802" width="13.7109375" customWidth="1"/>
    <col min="12803" max="12803" width="17.5703125" customWidth="1"/>
    <col min="12804" max="12806" width="4.85546875" customWidth="1"/>
    <col min="12807" max="12808" width="5" customWidth="1"/>
    <col min="12809" max="12809" width="3.85546875" customWidth="1"/>
    <col min="12810" max="12853" width="2.85546875" customWidth="1"/>
    <col min="13057" max="13057" width="4.28515625" customWidth="1"/>
    <col min="13058" max="13058" width="13.7109375" customWidth="1"/>
    <col min="13059" max="13059" width="17.5703125" customWidth="1"/>
    <col min="13060" max="13062" width="4.85546875" customWidth="1"/>
    <col min="13063" max="13064" width="5" customWidth="1"/>
    <col min="13065" max="13065" width="3.85546875" customWidth="1"/>
    <col min="13066" max="13109" width="2.85546875" customWidth="1"/>
    <col min="13313" max="13313" width="4.28515625" customWidth="1"/>
    <col min="13314" max="13314" width="13.7109375" customWidth="1"/>
    <col min="13315" max="13315" width="17.5703125" customWidth="1"/>
    <col min="13316" max="13318" width="4.85546875" customWidth="1"/>
    <col min="13319" max="13320" width="5" customWidth="1"/>
    <col min="13321" max="13321" width="3.85546875" customWidth="1"/>
    <col min="13322" max="13365" width="2.85546875" customWidth="1"/>
    <col min="13569" max="13569" width="4.28515625" customWidth="1"/>
    <col min="13570" max="13570" width="13.7109375" customWidth="1"/>
    <col min="13571" max="13571" width="17.5703125" customWidth="1"/>
    <col min="13572" max="13574" width="4.85546875" customWidth="1"/>
    <col min="13575" max="13576" width="5" customWidth="1"/>
    <col min="13577" max="13577" width="3.85546875" customWidth="1"/>
    <col min="13578" max="13621" width="2.85546875" customWidth="1"/>
    <col min="13825" max="13825" width="4.28515625" customWidth="1"/>
    <col min="13826" max="13826" width="13.7109375" customWidth="1"/>
    <col min="13827" max="13827" width="17.5703125" customWidth="1"/>
    <col min="13828" max="13830" width="4.85546875" customWidth="1"/>
    <col min="13831" max="13832" width="5" customWidth="1"/>
    <col min="13833" max="13833" width="3.85546875" customWidth="1"/>
    <col min="13834" max="13877" width="2.85546875" customWidth="1"/>
    <col min="14081" max="14081" width="4.28515625" customWidth="1"/>
    <col min="14082" max="14082" width="13.7109375" customWidth="1"/>
    <col min="14083" max="14083" width="17.5703125" customWidth="1"/>
    <col min="14084" max="14086" width="4.85546875" customWidth="1"/>
    <col min="14087" max="14088" width="5" customWidth="1"/>
    <col min="14089" max="14089" width="3.85546875" customWidth="1"/>
    <col min="14090" max="14133" width="2.85546875" customWidth="1"/>
    <col min="14337" max="14337" width="4.28515625" customWidth="1"/>
    <col min="14338" max="14338" width="13.7109375" customWidth="1"/>
    <col min="14339" max="14339" width="17.5703125" customWidth="1"/>
    <col min="14340" max="14342" width="4.85546875" customWidth="1"/>
    <col min="14343" max="14344" width="5" customWidth="1"/>
    <col min="14345" max="14345" width="3.85546875" customWidth="1"/>
    <col min="14346" max="14389" width="2.85546875" customWidth="1"/>
    <col min="14593" max="14593" width="4.28515625" customWidth="1"/>
    <col min="14594" max="14594" width="13.7109375" customWidth="1"/>
    <col min="14595" max="14595" width="17.5703125" customWidth="1"/>
    <col min="14596" max="14598" width="4.85546875" customWidth="1"/>
    <col min="14599" max="14600" width="5" customWidth="1"/>
    <col min="14601" max="14601" width="3.85546875" customWidth="1"/>
    <col min="14602" max="14645" width="2.85546875" customWidth="1"/>
    <col min="14849" max="14849" width="4.28515625" customWidth="1"/>
    <col min="14850" max="14850" width="13.7109375" customWidth="1"/>
    <col min="14851" max="14851" width="17.5703125" customWidth="1"/>
    <col min="14852" max="14854" width="4.85546875" customWidth="1"/>
    <col min="14855" max="14856" width="5" customWidth="1"/>
    <col min="14857" max="14857" width="3.85546875" customWidth="1"/>
    <col min="14858" max="14901" width="2.85546875" customWidth="1"/>
    <col min="15105" max="15105" width="4.28515625" customWidth="1"/>
    <col min="15106" max="15106" width="13.7109375" customWidth="1"/>
    <col min="15107" max="15107" width="17.5703125" customWidth="1"/>
    <col min="15108" max="15110" width="4.85546875" customWidth="1"/>
    <col min="15111" max="15112" width="5" customWidth="1"/>
    <col min="15113" max="15113" width="3.85546875" customWidth="1"/>
    <col min="15114" max="15157" width="2.85546875" customWidth="1"/>
    <col min="15361" max="15361" width="4.28515625" customWidth="1"/>
    <col min="15362" max="15362" width="13.7109375" customWidth="1"/>
    <col min="15363" max="15363" width="17.5703125" customWidth="1"/>
    <col min="15364" max="15366" width="4.85546875" customWidth="1"/>
    <col min="15367" max="15368" width="5" customWidth="1"/>
    <col min="15369" max="15369" width="3.85546875" customWidth="1"/>
    <col min="15370" max="15413" width="2.85546875" customWidth="1"/>
    <col min="15617" max="15617" width="4.28515625" customWidth="1"/>
    <col min="15618" max="15618" width="13.7109375" customWidth="1"/>
    <col min="15619" max="15619" width="17.5703125" customWidth="1"/>
    <col min="15620" max="15622" width="4.85546875" customWidth="1"/>
    <col min="15623" max="15624" width="5" customWidth="1"/>
    <col min="15625" max="15625" width="3.85546875" customWidth="1"/>
    <col min="15626" max="15669" width="2.85546875" customWidth="1"/>
    <col min="15873" max="15873" width="4.28515625" customWidth="1"/>
    <col min="15874" max="15874" width="13.7109375" customWidth="1"/>
    <col min="15875" max="15875" width="17.5703125" customWidth="1"/>
    <col min="15876" max="15878" width="4.85546875" customWidth="1"/>
    <col min="15879" max="15880" width="5" customWidth="1"/>
    <col min="15881" max="15881" width="3.85546875" customWidth="1"/>
    <col min="15882" max="15925" width="2.85546875" customWidth="1"/>
    <col min="16129" max="16129" width="4.28515625" customWidth="1"/>
    <col min="16130" max="16130" width="13.7109375" customWidth="1"/>
    <col min="16131" max="16131" width="17.5703125" customWidth="1"/>
    <col min="16132" max="16134" width="4.85546875" customWidth="1"/>
    <col min="16135" max="16136" width="5" customWidth="1"/>
    <col min="16137" max="16137" width="3.85546875" customWidth="1"/>
    <col min="16138" max="16181" width="2.85546875" customWidth="1"/>
  </cols>
  <sheetData>
    <row r="2" spans="1:53" s="418" customFormat="1" ht="15.75" customHeight="1">
      <c r="A2" s="416"/>
      <c r="B2" s="416"/>
      <c r="C2" s="416"/>
      <c r="D2" s="415"/>
      <c r="E2" s="415"/>
      <c r="F2" s="415"/>
      <c r="G2" s="415"/>
      <c r="H2" s="415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6"/>
      <c r="AL2" s="416"/>
      <c r="AM2" s="416"/>
      <c r="AN2" s="416"/>
      <c r="AO2" s="416"/>
      <c r="AP2" s="416"/>
      <c r="AQ2" s="416"/>
      <c r="AR2" s="416"/>
      <c r="AS2" s="416"/>
      <c r="AT2" s="416"/>
      <c r="AU2" s="416"/>
      <c r="AV2" s="416"/>
      <c r="AW2" s="416"/>
      <c r="AX2" s="416"/>
      <c r="AY2" s="416"/>
      <c r="AZ2" s="416"/>
      <c r="BA2" s="416"/>
    </row>
    <row r="3" spans="1:53" s="418" customFormat="1" ht="3.75" customHeight="1" thickBot="1">
      <c r="A3" s="416"/>
      <c r="B3" s="416"/>
      <c r="C3" s="416"/>
      <c r="D3" s="416"/>
      <c r="E3" s="416"/>
      <c r="F3" s="416"/>
      <c r="G3" s="416"/>
      <c r="H3" s="416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421"/>
      <c r="U3" s="421"/>
      <c r="V3" s="421"/>
      <c r="W3" s="421"/>
      <c r="X3" s="421"/>
      <c r="Y3" s="421"/>
      <c r="Z3" s="421"/>
      <c r="AA3" s="421"/>
      <c r="AB3" s="421"/>
      <c r="AC3" s="421"/>
      <c r="AD3" s="421"/>
      <c r="AE3" s="421"/>
      <c r="AF3" s="421"/>
      <c r="AG3" s="421"/>
      <c r="AH3" s="421"/>
      <c r="AI3" s="421"/>
      <c r="AJ3" s="421"/>
      <c r="AK3" s="421"/>
      <c r="AL3" s="421"/>
      <c r="AM3" s="421"/>
      <c r="AN3" s="421"/>
      <c r="AO3" s="421"/>
      <c r="AP3" s="421"/>
      <c r="AQ3" s="421"/>
      <c r="AR3" s="421"/>
      <c r="AS3" s="421"/>
      <c r="AT3" s="421"/>
      <c r="AU3" s="421"/>
      <c r="AV3" s="421"/>
      <c r="AW3" s="421"/>
      <c r="AX3" s="421"/>
      <c r="AY3" s="421"/>
      <c r="AZ3" s="421"/>
      <c r="BA3" s="421"/>
    </row>
    <row r="4" spans="1:53" s="418" customFormat="1" ht="16.5" customHeight="1">
      <c r="A4" s="1820" t="s">
        <v>461</v>
      </c>
      <c r="B4" s="1749" t="s">
        <v>267</v>
      </c>
      <c r="C4" s="1750"/>
      <c r="D4" s="1606" t="s">
        <v>268</v>
      </c>
      <c r="E4" s="1607" t="s">
        <v>269</v>
      </c>
      <c r="F4" s="1608"/>
      <c r="G4" s="1608"/>
      <c r="H4" s="1823"/>
      <c r="I4" s="523"/>
      <c r="J4" s="1534" t="s">
        <v>462</v>
      </c>
      <c r="K4" s="1535"/>
      <c r="L4" s="1535"/>
      <c r="M4" s="1535"/>
      <c r="N4" s="1535"/>
      <c r="O4" s="1535"/>
      <c r="P4" s="1535"/>
      <c r="Q4" s="1535"/>
      <c r="R4" s="1535"/>
      <c r="S4" s="1535"/>
      <c r="T4" s="1535"/>
      <c r="U4" s="1535"/>
      <c r="V4" s="1535"/>
      <c r="W4" s="1535"/>
      <c r="X4" s="1535"/>
      <c r="Y4" s="1535"/>
      <c r="Z4" s="1535"/>
      <c r="AA4" s="1535"/>
      <c r="AB4" s="1535"/>
      <c r="AC4" s="1535"/>
      <c r="AD4" s="1535"/>
      <c r="AE4" s="1535"/>
      <c r="AF4" s="1535"/>
      <c r="AG4" s="1535"/>
      <c r="AH4" s="1535"/>
      <c r="AI4" s="1535"/>
      <c r="AJ4" s="1535"/>
      <c r="AK4" s="1535"/>
      <c r="AL4" s="1535"/>
      <c r="AM4" s="1535"/>
      <c r="AN4" s="1535"/>
      <c r="AO4" s="1535"/>
      <c r="AP4" s="1535"/>
      <c r="AQ4" s="1535"/>
      <c r="AR4" s="1535"/>
      <c r="AS4" s="1535"/>
      <c r="AT4" s="1535"/>
      <c r="AU4" s="1535"/>
      <c r="AV4" s="1535"/>
      <c r="AW4" s="1535"/>
      <c r="AX4" s="1535"/>
      <c r="AY4" s="1535"/>
      <c r="AZ4" s="1535"/>
      <c r="BA4" s="1536"/>
    </row>
    <row r="5" spans="1:53" s="418" customFormat="1" ht="16.5" customHeight="1">
      <c r="A5" s="1821"/>
      <c r="B5" s="1751"/>
      <c r="C5" s="1752"/>
      <c r="D5" s="1594"/>
      <c r="E5" s="1824"/>
      <c r="F5" s="1825"/>
      <c r="G5" s="1825"/>
      <c r="H5" s="1826"/>
      <c r="I5" s="524"/>
      <c r="J5" s="1513" t="s">
        <v>429</v>
      </c>
      <c r="K5" s="1514"/>
      <c r="L5" s="1514"/>
      <c r="M5" s="1514"/>
      <c r="N5" s="1514"/>
      <c r="O5" s="1514"/>
      <c r="P5" s="1514"/>
      <c r="Q5" s="1514"/>
      <c r="R5" s="1514"/>
      <c r="S5" s="1514"/>
      <c r="T5" s="1514"/>
      <c r="U5" s="1514"/>
      <c r="V5" s="1514"/>
      <c r="W5" s="1514"/>
      <c r="X5" s="1514"/>
      <c r="Y5" s="1514"/>
      <c r="Z5" s="1514"/>
      <c r="AA5" s="1514"/>
      <c r="AB5" s="1514"/>
      <c r="AC5" s="1514"/>
      <c r="AD5" s="1514"/>
      <c r="AE5" s="1514"/>
      <c r="AF5" s="1514"/>
      <c r="AG5" s="1514"/>
      <c r="AH5" s="1514"/>
      <c r="AI5" s="1514"/>
      <c r="AJ5" s="1514"/>
      <c r="AK5" s="1514"/>
      <c r="AL5" s="1514"/>
      <c r="AM5" s="1514"/>
      <c r="AN5" s="1514"/>
      <c r="AO5" s="1514"/>
      <c r="AP5" s="1514"/>
      <c r="AQ5" s="1514"/>
      <c r="AR5" s="1514"/>
      <c r="AS5" s="1514"/>
      <c r="AT5" s="1514"/>
      <c r="AU5" s="1514"/>
      <c r="AV5" s="1514"/>
      <c r="AW5" s="1514"/>
      <c r="AX5" s="1514"/>
      <c r="AY5" s="1514"/>
      <c r="AZ5" s="1514"/>
      <c r="BA5" s="1515"/>
    </row>
    <row r="6" spans="1:53" s="418" customFormat="1" ht="16.5" customHeight="1" thickBot="1">
      <c r="A6" s="1821"/>
      <c r="B6" s="1751"/>
      <c r="C6" s="1752"/>
      <c r="D6" s="1594"/>
      <c r="E6" s="1827"/>
      <c r="F6" s="1828"/>
      <c r="G6" s="1828"/>
      <c r="H6" s="1829"/>
      <c r="I6" s="524"/>
      <c r="J6" s="1510" t="s">
        <v>364</v>
      </c>
      <c r="K6" s="1511"/>
      <c r="L6" s="1511"/>
      <c r="M6" s="1511"/>
      <c r="N6" s="1511"/>
      <c r="O6" s="1511"/>
      <c r="P6" s="1511"/>
      <c r="Q6" s="1511"/>
      <c r="R6" s="1511"/>
      <c r="S6" s="1511"/>
      <c r="T6" s="1511"/>
      <c r="U6" s="1511"/>
      <c r="V6" s="1511"/>
      <c r="W6" s="1511"/>
      <c r="X6" s="1511"/>
      <c r="Y6" s="1511"/>
      <c r="Z6" s="1511"/>
      <c r="AA6" s="1511"/>
      <c r="AB6" s="1511"/>
      <c r="AC6" s="1511"/>
      <c r="AD6" s="1511"/>
      <c r="AE6" s="1511"/>
      <c r="AF6" s="1511"/>
      <c r="AG6" s="1511"/>
      <c r="AH6" s="1511"/>
      <c r="AI6" s="1511"/>
      <c r="AJ6" s="1511"/>
      <c r="AK6" s="1511"/>
      <c r="AL6" s="1511"/>
      <c r="AM6" s="1511"/>
      <c r="AN6" s="1511"/>
      <c r="AO6" s="1511"/>
      <c r="AP6" s="1511"/>
      <c r="AQ6" s="1511"/>
      <c r="AR6" s="1511"/>
      <c r="AS6" s="1511"/>
      <c r="AT6" s="1511"/>
      <c r="AU6" s="1511"/>
      <c r="AV6" s="1511"/>
      <c r="AW6" s="1511"/>
      <c r="AX6" s="1511"/>
      <c r="AY6" s="1511"/>
      <c r="AZ6" s="1511"/>
      <c r="BA6" s="1512"/>
    </row>
    <row r="7" spans="1:53" s="418" customFormat="1" ht="13.5" customHeight="1" thickBot="1">
      <c r="A7" s="1821"/>
      <c r="B7" s="1751"/>
      <c r="C7" s="1752"/>
      <c r="D7" s="1594"/>
      <c r="E7" s="1594" t="s">
        <v>270</v>
      </c>
      <c r="F7" s="1594" t="s">
        <v>377</v>
      </c>
      <c r="G7" s="1594" t="s">
        <v>272</v>
      </c>
      <c r="H7" s="1593" t="s">
        <v>377</v>
      </c>
      <c r="I7" s="525"/>
      <c r="J7" s="1598" t="s">
        <v>23</v>
      </c>
      <c r="K7" s="1596"/>
      <c r="L7" s="1596"/>
      <c r="M7" s="1599"/>
      <c r="N7" s="1595" t="s">
        <v>24</v>
      </c>
      <c r="O7" s="1596"/>
      <c r="P7" s="1596"/>
      <c r="Q7" s="1596"/>
      <c r="R7" s="1599"/>
      <c r="S7" s="1595" t="s">
        <v>25</v>
      </c>
      <c r="T7" s="1596"/>
      <c r="U7" s="1596"/>
      <c r="V7" s="1599"/>
      <c r="W7" s="1595" t="s">
        <v>26</v>
      </c>
      <c r="X7" s="1596"/>
      <c r="Y7" s="1596"/>
      <c r="Z7" s="1599"/>
      <c r="AA7" s="1595" t="s">
        <v>27</v>
      </c>
      <c r="AB7" s="1596"/>
      <c r="AC7" s="1596"/>
      <c r="AD7" s="1596"/>
      <c r="AE7" s="1599"/>
      <c r="AF7" s="1595" t="s">
        <v>28</v>
      </c>
      <c r="AG7" s="1596"/>
      <c r="AH7" s="1596"/>
      <c r="AI7" s="1599"/>
      <c r="AJ7" s="1595" t="s">
        <v>29</v>
      </c>
      <c r="AK7" s="1596"/>
      <c r="AL7" s="1596"/>
      <c r="AM7" s="1599"/>
      <c r="AN7" s="1595" t="s">
        <v>30</v>
      </c>
      <c r="AO7" s="1596"/>
      <c r="AP7" s="1596"/>
      <c r="AQ7" s="1596"/>
      <c r="AR7" s="1599"/>
      <c r="AS7" s="1595" t="s">
        <v>31</v>
      </c>
      <c r="AT7" s="1596"/>
      <c r="AU7" s="1596"/>
      <c r="AV7" s="1599"/>
      <c r="AW7" s="1595" t="s">
        <v>32</v>
      </c>
      <c r="AX7" s="1596"/>
      <c r="AY7" s="1596"/>
      <c r="AZ7" s="1596"/>
      <c r="BA7" s="1597"/>
    </row>
    <row r="8" spans="1:53" s="418" customFormat="1" ht="12.75">
      <c r="A8" s="1821"/>
      <c r="B8" s="1751"/>
      <c r="C8" s="1752"/>
      <c r="D8" s="1594"/>
      <c r="E8" s="1594"/>
      <c r="F8" s="1594"/>
      <c r="G8" s="1594"/>
      <c r="H8" s="1594"/>
      <c r="I8" s="426" t="s">
        <v>239</v>
      </c>
      <c r="J8" s="483">
        <v>1</v>
      </c>
      <c r="K8" s="481">
        <v>8</v>
      </c>
      <c r="L8" s="120">
        <v>15</v>
      </c>
      <c r="M8" s="120">
        <v>22</v>
      </c>
      <c r="N8" s="120">
        <v>29</v>
      </c>
      <c r="O8" s="120">
        <v>6</v>
      </c>
      <c r="P8" s="120">
        <v>13</v>
      </c>
      <c r="Q8" s="120">
        <v>20</v>
      </c>
      <c r="R8" s="120">
        <v>27</v>
      </c>
      <c r="S8" s="481">
        <v>3</v>
      </c>
      <c r="T8" s="120">
        <v>10</v>
      </c>
      <c r="U8" s="120">
        <v>17</v>
      </c>
      <c r="V8" s="120">
        <v>24</v>
      </c>
      <c r="W8" s="481">
        <v>1</v>
      </c>
      <c r="X8" s="120">
        <v>8</v>
      </c>
      <c r="Y8" s="120">
        <v>15</v>
      </c>
      <c r="Z8" s="120">
        <v>22</v>
      </c>
      <c r="AA8" s="120">
        <v>29</v>
      </c>
      <c r="AB8" s="121">
        <v>5</v>
      </c>
      <c r="AC8" s="120">
        <v>12</v>
      </c>
      <c r="AD8" s="120">
        <v>19</v>
      </c>
      <c r="AE8" s="120">
        <v>26</v>
      </c>
      <c r="AF8" s="481">
        <v>2</v>
      </c>
      <c r="AG8" s="120">
        <v>9</v>
      </c>
      <c r="AH8" s="120">
        <v>16</v>
      </c>
      <c r="AI8" s="121">
        <v>23</v>
      </c>
      <c r="AJ8" s="481">
        <v>2</v>
      </c>
      <c r="AK8" s="120">
        <v>9</v>
      </c>
      <c r="AL8" s="120">
        <v>16</v>
      </c>
      <c r="AM8" s="120">
        <v>23</v>
      </c>
      <c r="AN8" s="120">
        <v>30</v>
      </c>
      <c r="AO8" s="120">
        <v>6</v>
      </c>
      <c r="AP8" s="120">
        <v>13</v>
      </c>
      <c r="AQ8" s="120">
        <v>20</v>
      </c>
      <c r="AR8" s="120">
        <v>27</v>
      </c>
      <c r="AS8" s="481">
        <v>4</v>
      </c>
      <c r="AT8" s="120">
        <v>11</v>
      </c>
      <c r="AU8" s="120">
        <v>18</v>
      </c>
      <c r="AV8" s="120">
        <v>25</v>
      </c>
      <c r="AW8" s="120">
        <v>1</v>
      </c>
      <c r="AX8" s="120">
        <v>8</v>
      </c>
      <c r="AY8" s="120">
        <v>15</v>
      </c>
      <c r="AZ8" s="120">
        <v>22</v>
      </c>
      <c r="BA8" s="490">
        <v>29</v>
      </c>
    </row>
    <row r="9" spans="1:53" s="418" customFormat="1" ht="12.75">
      <c r="A9" s="1821"/>
      <c r="B9" s="1751"/>
      <c r="C9" s="1752"/>
      <c r="D9" s="1594"/>
      <c r="E9" s="1594"/>
      <c r="F9" s="1594"/>
      <c r="G9" s="1594"/>
      <c r="H9" s="1594"/>
      <c r="I9" s="426" t="s">
        <v>240</v>
      </c>
      <c r="J9" s="483">
        <v>2</v>
      </c>
      <c r="K9" s="481">
        <v>9</v>
      </c>
      <c r="L9" s="120">
        <v>16</v>
      </c>
      <c r="M9" s="120">
        <v>23</v>
      </c>
      <c r="N9" s="120">
        <v>30</v>
      </c>
      <c r="O9" s="120">
        <v>7</v>
      </c>
      <c r="P9" s="120">
        <v>14</v>
      </c>
      <c r="Q9" s="120">
        <v>21</v>
      </c>
      <c r="R9" s="120">
        <v>28</v>
      </c>
      <c r="S9" s="482">
        <v>4</v>
      </c>
      <c r="T9" s="120">
        <v>11</v>
      </c>
      <c r="U9" s="120">
        <v>18</v>
      </c>
      <c r="V9" s="120">
        <v>25</v>
      </c>
      <c r="W9" s="481">
        <v>2</v>
      </c>
      <c r="X9" s="120">
        <v>9</v>
      </c>
      <c r="Y9" s="120">
        <v>16</v>
      </c>
      <c r="Z9" s="120">
        <v>23</v>
      </c>
      <c r="AA9" s="120">
        <v>30</v>
      </c>
      <c r="AB9" s="121">
        <v>6</v>
      </c>
      <c r="AC9" s="120">
        <v>13</v>
      </c>
      <c r="AD9" s="120">
        <v>20</v>
      </c>
      <c r="AE9" s="120">
        <v>27</v>
      </c>
      <c r="AF9" s="481">
        <v>3</v>
      </c>
      <c r="AG9" s="120">
        <v>10</v>
      </c>
      <c r="AH9" s="120">
        <v>17</v>
      </c>
      <c r="AI9" s="120">
        <v>24</v>
      </c>
      <c r="AJ9" s="481">
        <v>3</v>
      </c>
      <c r="AK9" s="120">
        <v>10</v>
      </c>
      <c r="AL9" s="120">
        <v>17</v>
      </c>
      <c r="AM9" s="120">
        <v>24</v>
      </c>
      <c r="AN9" s="120">
        <v>31</v>
      </c>
      <c r="AO9" s="120">
        <v>7</v>
      </c>
      <c r="AP9" s="120">
        <v>14</v>
      </c>
      <c r="AQ9" s="120">
        <v>21</v>
      </c>
      <c r="AR9" s="120">
        <v>28</v>
      </c>
      <c r="AS9" s="481">
        <v>5</v>
      </c>
      <c r="AT9" s="120">
        <v>12</v>
      </c>
      <c r="AU9" s="120">
        <v>19</v>
      </c>
      <c r="AV9" s="120">
        <v>26</v>
      </c>
      <c r="AW9" s="120">
        <v>2</v>
      </c>
      <c r="AX9" s="120">
        <v>9</v>
      </c>
      <c r="AY9" s="120">
        <v>16</v>
      </c>
      <c r="AZ9" s="120">
        <v>23</v>
      </c>
      <c r="BA9" s="490">
        <v>30</v>
      </c>
    </row>
    <row r="10" spans="1:53" s="418" customFormat="1" ht="12.75">
      <c r="A10" s="1821"/>
      <c r="B10" s="1751"/>
      <c r="C10" s="1752"/>
      <c r="D10" s="1594"/>
      <c r="E10" s="1594"/>
      <c r="F10" s="1594"/>
      <c r="G10" s="1594"/>
      <c r="H10" s="1594"/>
      <c r="I10" s="426" t="s">
        <v>241</v>
      </c>
      <c r="J10" s="805">
        <v>3</v>
      </c>
      <c r="K10" s="481">
        <v>10</v>
      </c>
      <c r="L10" s="481">
        <v>17</v>
      </c>
      <c r="M10" s="120">
        <v>24</v>
      </c>
      <c r="N10" s="120">
        <v>1</v>
      </c>
      <c r="O10" s="120">
        <v>8</v>
      </c>
      <c r="P10" s="120">
        <v>15</v>
      </c>
      <c r="Q10" s="120">
        <v>22</v>
      </c>
      <c r="R10" s="120">
        <v>29</v>
      </c>
      <c r="S10" s="481">
        <v>5</v>
      </c>
      <c r="T10" s="120">
        <v>12</v>
      </c>
      <c r="U10" s="120">
        <v>19</v>
      </c>
      <c r="V10" s="120">
        <v>26</v>
      </c>
      <c r="W10" s="481">
        <v>3</v>
      </c>
      <c r="X10" s="120">
        <v>10</v>
      </c>
      <c r="Y10" s="120">
        <v>17</v>
      </c>
      <c r="Z10" s="120">
        <v>24</v>
      </c>
      <c r="AA10" s="120">
        <v>31</v>
      </c>
      <c r="AB10" s="121">
        <v>7</v>
      </c>
      <c r="AC10" s="120">
        <v>14</v>
      </c>
      <c r="AD10" s="120">
        <v>21</v>
      </c>
      <c r="AE10" s="120">
        <v>28</v>
      </c>
      <c r="AF10" s="481">
        <v>4</v>
      </c>
      <c r="AG10" s="120">
        <v>11</v>
      </c>
      <c r="AH10" s="120">
        <v>18</v>
      </c>
      <c r="AI10" s="120">
        <v>25</v>
      </c>
      <c r="AJ10" s="481">
        <v>4</v>
      </c>
      <c r="AK10" s="120">
        <v>11</v>
      </c>
      <c r="AL10" s="120">
        <v>18</v>
      </c>
      <c r="AM10" s="120">
        <v>25</v>
      </c>
      <c r="AN10" s="120">
        <v>1</v>
      </c>
      <c r="AO10" s="120">
        <v>8</v>
      </c>
      <c r="AP10" s="120">
        <v>15</v>
      </c>
      <c r="AQ10" s="120">
        <v>22</v>
      </c>
      <c r="AR10" s="120">
        <v>29</v>
      </c>
      <c r="AS10" s="481">
        <v>6</v>
      </c>
      <c r="AT10" s="120">
        <v>13</v>
      </c>
      <c r="AU10" s="120">
        <v>20</v>
      </c>
      <c r="AV10" s="120">
        <v>27</v>
      </c>
      <c r="AW10" s="120">
        <v>3</v>
      </c>
      <c r="AX10" s="120">
        <v>10</v>
      </c>
      <c r="AY10" s="120">
        <v>17</v>
      </c>
      <c r="AZ10" s="120">
        <v>24</v>
      </c>
      <c r="BA10" s="490">
        <v>31</v>
      </c>
    </row>
    <row r="11" spans="1:53" s="418" customFormat="1" ht="12.75">
      <c r="A11" s="1821"/>
      <c r="B11" s="1751"/>
      <c r="C11" s="1752"/>
      <c r="D11" s="1594"/>
      <c r="E11" s="1594"/>
      <c r="F11" s="1594"/>
      <c r="G11" s="1594"/>
      <c r="H11" s="1594"/>
      <c r="I11" s="425" t="s">
        <v>242</v>
      </c>
      <c r="J11" s="120">
        <v>4</v>
      </c>
      <c r="K11" s="120">
        <v>11</v>
      </c>
      <c r="L11" s="120">
        <v>18</v>
      </c>
      <c r="M11" s="120">
        <v>25</v>
      </c>
      <c r="N11" s="120">
        <v>2</v>
      </c>
      <c r="O11" s="120">
        <v>9</v>
      </c>
      <c r="P11" s="120">
        <v>16</v>
      </c>
      <c r="Q11" s="120">
        <v>23</v>
      </c>
      <c r="R11" s="120">
        <v>30</v>
      </c>
      <c r="S11" s="120">
        <v>6</v>
      </c>
      <c r="T11" s="120">
        <v>13</v>
      </c>
      <c r="U11" s="120">
        <v>20</v>
      </c>
      <c r="V11" s="120">
        <v>27</v>
      </c>
      <c r="W11" s="120">
        <v>4</v>
      </c>
      <c r="X11" s="120">
        <v>11</v>
      </c>
      <c r="Y11" s="120">
        <v>18</v>
      </c>
      <c r="Z11" s="120">
        <v>25</v>
      </c>
      <c r="AA11" s="121">
        <v>1</v>
      </c>
      <c r="AB11" s="121">
        <v>8</v>
      </c>
      <c r="AC11" s="120">
        <v>15</v>
      </c>
      <c r="AD11" s="120">
        <v>22</v>
      </c>
      <c r="AE11" s="120">
        <v>29</v>
      </c>
      <c r="AF11" s="120">
        <v>5</v>
      </c>
      <c r="AG11" s="120">
        <v>12</v>
      </c>
      <c r="AH11" s="120">
        <v>19</v>
      </c>
      <c r="AI11" s="120">
        <v>26</v>
      </c>
      <c r="AJ11" s="120">
        <v>5</v>
      </c>
      <c r="AK11" s="120">
        <v>12</v>
      </c>
      <c r="AL11" s="120">
        <v>19</v>
      </c>
      <c r="AM11" s="120">
        <v>26</v>
      </c>
      <c r="AN11" s="120">
        <v>2</v>
      </c>
      <c r="AO11" s="120">
        <v>9</v>
      </c>
      <c r="AP11" s="120">
        <v>16</v>
      </c>
      <c r="AQ11" s="120">
        <v>23</v>
      </c>
      <c r="AR11" s="120">
        <v>30</v>
      </c>
      <c r="AS11" s="120">
        <v>7</v>
      </c>
      <c r="AT11" s="120">
        <v>14</v>
      </c>
      <c r="AU11" s="120">
        <v>21</v>
      </c>
      <c r="AV11" s="120">
        <v>28</v>
      </c>
      <c r="AW11" s="120">
        <v>4</v>
      </c>
      <c r="AX11" s="120">
        <v>11</v>
      </c>
      <c r="AY11" s="120">
        <v>18</v>
      </c>
      <c r="AZ11" s="607">
        <v>25</v>
      </c>
      <c r="BA11" s="800">
        <v>1</v>
      </c>
    </row>
    <row r="12" spans="1:53" s="418" customFormat="1" ht="12.75">
      <c r="A12" s="1821"/>
      <c r="B12" s="1751"/>
      <c r="C12" s="1752"/>
      <c r="D12" s="1594"/>
      <c r="E12" s="1594"/>
      <c r="F12" s="1594"/>
      <c r="G12" s="1594"/>
      <c r="H12" s="1594"/>
      <c r="I12" s="426" t="s">
        <v>243</v>
      </c>
      <c r="J12" s="481">
        <v>5</v>
      </c>
      <c r="K12" s="120">
        <v>12</v>
      </c>
      <c r="L12" s="120">
        <v>19</v>
      </c>
      <c r="M12" s="120">
        <v>26</v>
      </c>
      <c r="N12" s="120">
        <v>3</v>
      </c>
      <c r="O12" s="120">
        <v>10</v>
      </c>
      <c r="P12" s="120">
        <v>17</v>
      </c>
      <c r="Q12" s="120">
        <v>24</v>
      </c>
      <c r="R12" s="120">
        <v>31</v>
      </c>
      <c r="S12" s="120">
        <v>7</v>
      </c>
      <c r="T12" s="120">
        <v>14</v>
      </c>
      <c r="U12" s="120">
        <v>21</v>
      </c>
      <c r="V12" s="120">
        <v>28</v>
      </c>
      <c r="W12" s="120">
        <v>5</v>
      </c>
      <c r="X12" s="120">
        <v>12</v>
      </c>
      <c r="Y12" s="120">
        <v>19</v>
      </c>
      <c r="Z12" s="120">
        <v>26</v>
      </c>
      <c r="AA12" s="121">
        <v>2</v>
      </c>
      <c r="AB12" s="120">
        <v>9</v>
      </c>
      <c r="AC12" s="120">
        <v>16</v>
      </c>
      <c r="AD12" s="120">
        <v>23</v>
      </c>
      <c r="AE12" s="120">
        <v>30</v>
      </c>
      <c r="AF12" s="120">
        <v>6</v>
      </c>
      <c r="AG12" s="120">
        <v>13</v>
      </c>
      <c r="AH12" s="120">
        <v>20</v>
      </c>
      <c r="AI12" s="120">
        <v>27</v>
      </c>
      <c r="AJ12" s="120">
        <v>6</v>
      </c>
      <c r="AK12" s="120">
        <v>13</v>
      </c>
      <c r="AL12" s="120">
        <v>20</v>
      </c>
      <c r="AM12" s="120">
        <v>27</v>
      </c>
      <c r="AN12" s="120">
        <v>3</v>
      </c>
      <c r="AO12" s="120">
        <v>10</v>
      </c>
      <c r="AP12" s="120">
        <v>17</v>
      </c>
      <c r="AQ12" s="120">
        <v>24</v>
      </c>
      <c r="AR12" s="482">
        <v>1</v>
      </c>
      <c r="AS12" s="120">
        <v>8</v>
      </c>
      <c r="AT12" s="120">
        <v>15</v>
      </c>
      <c r="AU12" s="120">
        <v>22</v>
      </c>
      <c r="AV12" s="120">
        <v>29</v>
      </c>
      <c r="AW12" s="120">
        <v>5</v>
      </c>
      <c r="AX12" s="121">
        <v>12</v>
      </c>
      <c r="AY12" s="120">
        <v>19</v>
      </c>
      <c r="AZ12" s="607">
        <v>26</v>
      </c>
      <c r="BA12" s="801">
        <v>2</v>
      </c>
    </row>
    <row r="13" spans="1:53" s="418" customFormat="1" ht="12.75">
      <c r="A13" s="1821"/>
      <c r="B13" s="1751"/>
      <c r="C13" s="1752"/>
      <c r="D13" s="1594"/>
      <c r="E13" s="1594"/>
      <c r="F13" s="1594"/>
      <c r="G13" s="1594"/>
      <c r="H13" s="1594"/>
      <c r="I13" s="426" t="s">
        <v>244</v>
      </c>
      <c r="J13" s="481">
        <v>6</v>
      </c>
      <c r="K13" s="120">
        <v>13</v>
      </c>
      <c r="L13" s="120">
        <v>20</v>
      </c>
      <c r="M13" s="120">
        <v>27</v>
      </c>
      <c r="N13" s="120">
        <v>4</v>
      </c>
      <c r="O13" s="120">
        <v>11</v>
      </c>
      <c r="P13" s="120">
        <v>18</v>
      </c>
      <c r="Q13" s="120">
        <v>25</v>
      </c>
      <c r="R13" s="481">
        <v>1</v>
      </c>
      <c r="S13" s="120">
        <v>8</v>
      </c>
      <c r="T13" s="120">
        <v>15</v>
      </c>
      <c r="U13" s="120">
        <v>22</v>
      </c>
      <c r="V13" s="120">
        <v>29</v>
      </c>
      <c r="W13" s="120">
        <v>6</v>
      </c>
      <c r="X13" s="120">
        <v>13</v>
      </c>
      <c r="Y13" s="120">
        <v>20</v>
      </c>
      <c r="Z13" s="120">
        <v>27</v>
      </c>
      <c r="AA13" s="121">
        <v>3</v>
      </c>
      <c r="AB13" s="120">
        <v>10</v>
      </c>
      <c r="AC13" s="120">
        <v>17</v>
      </c>
      <c r="AD13" s="120">
        <v>24</v>
      </c>
      <c r="AE13" s="120">
        <v>31</v>
      </c>
      <c r="AF13" s="120">
        <v>7</v>
      </c>
      <c r="AG13" s="120">
        <v>14</v>
      </c>
      <c r="AH13" s="120">
        <v>21</v>
      </c>
      <c r="AI13" s="120">
        <v>28</v>
      </c>
      <c r="AJ13" s="120">
        <v>7</v>
      </c>
      <c r="AK13" s="120">
        <v>14</v>
      </c>
      <c r="AL13" s="120">
        <v>21</v>
      </c>
      <c r="AM13" s="120">
        <v>28</v>
      </c>
      <c r="AN13" s="120">
        <v>4</v>
      </c>
      <c r="AO13" s="120">
        <v>11</v>
      </c>
      <c r="AP13" s="120">
        <v>18</v>
      </c>
      <c r="AQ13" s="120">
        <v>25</v>
      </c>
      <c r="AR13" s="481">
        <v>2</v>
      </c>
      <c r="AS13" s="121">
        <v>9</v>
      </c>
      <c r="AT13" s="120">
        <v>16</v>
      </c>
      <c r="AU13" s="120">
        <v>23</v>
      </c>
      <c r="AV13" s="120">
        <v>30</v>
      </c>
      <c r="AW13" s="120">
        <v>6</v>
      </c>
      <c r="AX13" s="120">
        <v>13</v>
      </c>
      <c r="AY13" s="120">
        <v>20</v>
      </c>
      <c r="AZ13" s="607">
        <v>27</v>
      </c>
      <c r="BA13" s="801">
        <v>3</v>
      </c>
    </row>
    <row r="14" spans="1:53" s="418" customFormat="1" ht="13.5" thickBot="1">
      <c r="A14" s="1821"/>
      <c r="B14" s="1751"/>
      <c r="C14" s="1752"/>
      <c r="D14" s="1594"/>
      <c r="E14" s="1594"/>
      <c r="F14" s="1594"/>
      <c r="G14" s="1594"/>
      <c r="H14" s="1594"/>
      <c r="I14" s="484" t="s">
        <v>238</v>
      </c>
      <c r="J14" s="488">
        <v>7</v>
      </c>
      <c r="K14" s="487">
        <v>14</v>
      </c>
      <c r="L14" s="487">
        <v>21</v>
      </c>
      <c r="M14" s="487">
        <v>28</v>
      </c>
      <c r="N14" s="487">
        <v>5</v>
      </c>
      <c r="O14" s="487">
        <v>12</v>
      </c>
      <c r="P14" s="487">
        <v>19</v>
      </c>
      <c r="Q14" s="487">
        <v>26</v>
      </c>
      <c r="R14" s="488">
        <v>2</v>
      </c>
      <c r="S14" s="487">
        <v>9</v>
      </c>
      <c r="T14" s="487">
        <v>16</v>
      </c>
      <c r="U14" s="487">
        <v>23</v>
      </c>
      <c r="V14" s="487">
        <v>30</v>
      </c>
      <c r="W14" s="487">
        <v>7</v>
      </c>
      <c r="X14" s="487">
        <v>14</v>
      </c>
      <c r="Y14" s="487">
        <v>21</v>
      </c>
      <c r="Z14" s="487">
        <v>28</v>
      </c>
      <c r="AA14" s="489">
        <v>4</v>
      </c>
      <c r="AB14" s="487">
        <v>11</v>
      </c>
      <c r="AC14" s="487">
        <v>18</v>
      </c>
      <c r="AD14" s="487">
        <v>25</v>
      </c>
      <c r="AE14" s="488">
        <v>1</v>
      </c>
      <c r="AF14" s="487">
        <v>8</v>
      </c>
      <c r="AG14" s="487">
        <v>15</v>
      </c>
      <c r="AH14" s="487">
        <v>22</v>
      </c>
      <c r="AI14" s="488">
        <v>1</v>
      </c>
      <c r="AJ14" s="489">
        <v>8</v>
      </c>
      <c r="AK14" s="487">
        <v>15</v>
      </c>
      <c r="AL14" s="487">
        <v>22</v>
      </c>
      <c r="AM14" s="487">
        <v>29</v>
      </c>
      <c r="AN14" s="487">
        <v>5</v>
      </c>
      <c r="AO14" s="487">
        <v>12</v>
      </c>
      <c r="AP14" s="487">
        <v>19</v>
      </c>
      <c r="AQ14" s="487">
        <v>26</v>
      </c>
      <c r="AR14" s="488">
        <v>3</v>
      </c>
      <c r="AS14" s="487">
        <v>10</v>
      </c>
      <c r="AT14" s="487">
        <v>17</v>
      </c>
      <c r="AU14" s="487">
        <v>24</v>
      </c>
      <c r="AV14" s="487">
        <v>31</v>
      </c>
      <c r="AW14" s="487">
        <v>7</v>
      </c>
      <c r="AX14" s="487">
        <v>14</v>
      </c>
      <c r="AY14" s="487">
        <v>21</v>
      </c>
      <c r="AZ14" s="806">
        <v>28</v>
      </c>
      <c r="BA14" s="807">
        <v>4</v>
      </c>
    </row>
    <row r="15" spans="1:53" s="418" customFormat="1" ht="36" customHeight="1" thickBot="1">
      <c r="A15" s="1821"/>
      <c r="B15" s="1751"/>
      <c r="C15" s="1752"/>
      <c r="D15" s="1594"/>
      <c r="E15" s="1594"/>
      <c r="F15" s="1594"/>
      <c r="G15" s="1594"/>
      <c r="H15" s="1594"/>
      <c r="I15" s="526"/>
      <c r="J15" s="1818" t="s">
        <v>89</v>
      </c>
      <c r="K15" s="1698"/>
      <c r="L15" s="1698"/>
      <c r="M15" s="1698"/>
      <c r="N15" s="1698"/>
      <c r="O15" s="1698"/>
      <c r="P15" s="1698"/>
      <c r="Q15" s="1698"/>
      <c r="R15" s="1698"/>
      <c r="S15" s="1698"/>
      <c r="T15" s="1698"/>
      <c r="U15" s="1698"/>
      <c r="V15" s="1699"/>
      <c r="W15" s="527" t="s">
        <v>412</v>
      </c>
      <c r="X15" s="1815" t="s">
        <v>389</v>
      </c>
      <c r="Y15" s="1816"/>
      <c r="Z15" s="1819"/>
      <c r="AA15" s="1813" t="s">
        <v>273</v>
      </c>
      <c r="AB15" s="1814"/>
      <c r="AC15" s="1718" t="s">
        <v>91</v>
      </c>
      <c r="AD15" s="1698"/>
      <c r="AE15" s="1698"/>
      <c r="AF15" s="1698"/>
      <c r="AG15" s="1698"/>
      <c r="AH15" s="1698"/>
      <c r="AI15" s="1698"/>
      <c r="AJ15" s="1698"/>
      <c r="AK15" s="1699"/>
      <c r="AL15" s="528" t="s">
        <v>412</v>
      </c>
      <c r="AM15" s="1815" t="s">
        <v>413</v>
      </c>
      <c r="AN15" s="1816"/>
      <c r="AO15" s="1816"/>
      <c r="AP15" s="1816"/>
      <c r="AQ15" s="1830" t="s">
        <v>413</v>
      </c>
      <c r="AR15" s="1831"/>
      <c r="AS15" s="1831"/>
      <c r="AT15" s="1832"/>
      <c r="AU15" s="1833" t="s">
        <v>413</v>
      </c>
      <c r="AV15" s="1834"/>
      <c r="AW15" s="1834"/>
      <c r="AX15" s="1835"/>
      <c r="AY15" s="1836" t="s">
        <v>273</v>
      </c>
      <c r="AZ15" s="1837"/>
      <c r="BA15" s="529"/>
    </row>
    <row r="16" spans="1:53" s="418" customFormat="1" ht="30" customHeight="1" thickBot="1">
      <c r="A16" s="1822"/>
      <c r="B16" s="1753"/>
      <c r="C16" s="1754"/>
      <c r="D16" s="1817"/>
      <c r="E16" s="1817"/>
      <c r="F16" s="1817"/>
      <c r="G16" s="1817"/>
      <c r="H16" s="1817"/>
      <c r="I16" s="530"/>
      <c r="J16" s="429">
        <v>1</v>
      </c>
      <c r="K16" s="430">
        <v>2</v>
      </c>
      <c r="L16" s="430">
        <v>3</v>
      </c>
      <c r="M16" s="430">
        <v>4</v>
      </c>
      <c r="N16" s="430">
        <v>5</v>
      </c>
      <c r="O16" s="430">
        <v>6</v>
      </c>
      <c r="P16" s="430">
        <v>7</v>
      </c>
      <c r="Q16" s="430">
        <v>8</v>
      </c>
      <c r="R16" s="430">
        <v>9</v>
      </c>
      <c r="S16" s="430">
        <v>10</v>
      </c>
      <c r="T16" s="430">
        <v>11</v>
      </c>
      <c r="U16" s="430">
        <v>12</v>
      </c>
      <c r="V16" s="430">
        <v>13</v>
      </c>
      <c r="W16" s="430">
        <v>14</v>
      </c>
      <c r="X16" s="430">
        <v>15</v>
      </c>
      <c r="Y16" s="430">
        <v>16</v>
      </c>
      <c r="Z16" s="430">
        <v>17</v>
      </c>
      <c r="AA16" s="430">
        <v>18</v>
      </c>
      <c r="AB16" s="430">
        <v>19</v>
      </c>
      <c r="AC16" s="430">
        <v>20</v>
      </c>
      <c r="AD16" s="430">
        <v>21</v>
      </c>
      <c r="AE16" s="430">
        <v>22</v>
      </c>
      <c r="AF16" s="430">
        <v>23</v>
      </c>
      <c r="AG16" s="430">
        <v>24</v>
      </c>
      <c r="AH16" s="430">
        <v>25</v>
      </c>
      <c r="AI16" s="430">
        <v>26</v>
      </c>
      <c r="AJ16" s="430">
        <v>27</v>
      </c>
      <c r="AK16" s="430">
        <v>28</v>
      </c>
      <c r="AL16" s="430">
        <v>29</v>
      </c>
      <c r="AM16" s="430">
        <v>30</v>
      </c>
      <c r="AN16" s="430">
        <v>31</v>
      </c>
      <c r="AO16" s="430">
        <v>32</v>
      </c>
      <c r="AP16" s="430">
        <v>33</v>
      </c>
      <c r="AQ16" s="430">
        <v>34</v>
      </c>
      <c r="AR16" s="430">
        <v>35</v>
      </c>
      <c r="AS16" s="430">
        <v>36</v>
      </c>
      <c r="AT16" s="531">
        <v>37</v>
      </c>
      <c r="AU16" s="430">
        <v>38</v>
      </c>
      <c r="AV16" s="430">
        <v>39</v>
      </c>
      <c r="AW16" s="430">
        <v>40</v>
      </c>
      <c r="AX16" s="430">
        <v>41</v>
      </c>
      <c r="AY16" s="430">
        <v>42</v>
      </c>
      <c r="AZ16" s="430">
        <v>43</v>
      </c>
      <c r="BA16" s="433">
        <v>44</v>
      </c>
    </row>
    <row r="17" spans="1:53" s="418" customFormat="1" ht="18.75" customHeight="1">
      <c r="A17" s="532">
        <v>2</v>
      </c>
      <c r="B17" s="1791" t="s">
        <v>414</v>
      </c>
      <c r="C17" s="1791"/>
      <c r="D17" s="533">
        <f>E17+G17</f>
        <v>44</v>
      </c>
      <c r="E17" s="534">
        <f>SUM(J17:V17)</f>
        <v>26</v>
      </c>
      <c r="F17" s="534" t="s">
        <v>276</v>
      </c>
      <c r="G17" s="535">
        <f>SUM(AC17:AK17)</f>
        <v>18</v>
      </c>
      <c r="H17" s="536" t="s">
        <v>48</v>
      </c>
      <c r="I17" s="537"/>
      <c r="J17" s="538">
        <v>2</v>
      </c>
      <c r="K17" s="140">
        <v>2</v>
      </c>
      <c r="L17" s="140">
        <v>2</v>
      </c>
      <c r="M17" s="140">
        <v>2</v>
      </c>
      <c r="N17" s="140">
        <v>2</v>
      </c>
      <c r="O17" s="140">
        <v>2</v>
      </c>
      <c r="P17" s="140">
        <v>2</v>
      </c>
      <c r="Q17" s="140">
        <v>2</v>
      </c>
      <c r="R17" s="140">
        <v>2</v>
      </c>
      <c r="S17" s="140">
        <v>2</v>
      </c>
      <c r="T17" s="140">
        <v>2</v>
      </c>
      <c r="U17" s="140">
        <v>2</v>
      </c>
      <c r="V17" s="140">
        <v>2</v>
      </c>
      <c r="W17" s="1787"/>
      <c r="X17" s="1796"/>
      <c r="Y17" s="1796"/>
      <c r="Z17" s="1796"/>
      <c r="AA17" s="1798"/>
      <c r="AB17" s="1799"/>
      <c r="AC17" s="540">
        <v>2</v>
      </c>
      <c r="AD17" s="540">
        <v>2</v>
      </c>
      <c r="AE17" s="540">
        <v>2</v>
      </c>
      <c r="AF17" s="540">
        <v>2</v>
      </c>
      <c r="AG17" s="540">
        <v>2</v>
      </c>
      <c r="AH17" s="540">
        <v>2</v>
      </c>
      <c r="AI17" s="540">
        <v>2</v>
      </c>
      <c r="AJ17" s="540">
        <v>2</v>
      </c>
      <c r="AK17" s="540">
        <v>2</v>
      </c>
      <c r="AL17" s="1802"/>
      <c r="AM17" s="1804"/>
      <c r="AN17" s="1805"/>
      <c r="AO17" s="1805"/>
      <c r="AP17" s="1806"/>
      <c r="AQ17" s="1775"/>
      <c r="AR17" s="1776"/>
      <c r="AS17" s="1776"/>
      <c r="AT17" s="1777"/>
      <c r="AU17" s="1781"/>
      <c r="AV17" s="1782"/>
      <c r="AW17" s="1782"/>
      <c r="AX17" s="1783"/>
      <c r="AY17" s="1787"/>
      <c r="AZ17" s="1788"/>
      <c r="BA17" s="539"/>
    </row>
    <row r="18" spans="1:53" s="418" customFormat="1" ht="18.75" customHeight="1">
      <c r="A18" s="532">
        <v>3</v>
      </c>
      <c r="B18" s="1791" t="s">
        <v>415</v>
      </c>
      <c r="C18" s="1791"/>
      <c r="D18" s="533">
        <f t="shared" ref="D18:D28" si="0">E18+G18</f>
        <v>44</v>
      </c>
      <c r="E18" s="534">
        <f t="shared" ref="E18:E28" si="1">SUM(J18:V18)</f>
        <v>26</v>
      </c>
      <c r="F18" s="534" t="s">
        <v>276</v>
      </c>
      <c r="G18" s="535">
        <f t="shared" ref="G18:G28" si="2">SUM(AC18:AK18)</f>
        <v>18</v>
      </c>
      <c r="H18" s="536" t="s">
        <v>281</v>
      </c>
      <c r="I18" s="537"/>
      <c r="J18" s="538">
        <v>2</v>
      </c>
      <c r="K18" s="140">
        <v>2</v>
      </c>
      <c r="L18" s="140">
        <v>2</v>
      </c>
      <c r="M18" s="140">
        <v>2</v>
      </c>
      <c r="N18" s="140">
        <v>2</v>
      </c>
      <c r="O18" s="140">
        <v>2</v>
      </c>
      <c r="P18" s="140">
        <v>2</v>
      </c>
      <c r="Q18" s="140">
        <v>2</v>
      </c>
      <c r="R18" s="140">
        <v>2</v>
      </c>
      <c r="S18" s="140">
        <v>2</v>
      </c>
      <c r="T18" s="140">
        <v>2</v>
      </c>
      <c r="U18" s="140">
        <v>2</v>
      </c>
      <c r="V18" s="140">
        <v>2</v>
      </c>
      <c r="W18" s="1787"/>
      <c r="X18" s="1796"/>
      <c r="Y18" s="1796"/>
      <c r="Z18" s="1796"/>
      <c r="AA18" s="1798"/>
      <c r="AB18" s="1799"/>
      <c r="AC18" s="140">
        <v>2</v>
      </c>
      <c r="AD18" s="140">
        <v>2</v>
      </c>
      <c r="AE18" s="140">
        <v>2</v>
      </c>
      <c r="AF18" s="140">
        <v>2</v>
      </c>
      <c r="AG18" s="140">
        <v>2</v>
      </c>
      <c r="AH18" s="140">
        <v>2</v>
      </c>
      <c r="AI18" s="140">
        <v>2</v>
      </c>
      <c r="AJ18" s="140">
        <v>2</v>
      </c>
      <c r="AK18" s="140">
        <v>2</v>
      </c>
      <c r="AL18" s="1802"/>
      <c r="AM18" s="1804"/>
      <c r="AN18" s="1805"/>
      <c r="AO18" s="1805"/>
      <c r="AP18" s="1806"/>
      <c r="AQ18" s="1775"/>
      <c r="AR18" s="1776"/>
      <c r="AS18" s="1776"/>
      <c r="AT18" s="1777"/>
      <c r="AU18" s="1781"/>
      <c r="AV18" s="1782"/>
      <c r="AW18" s="1782"/>
      <c r="AX18" s="1783"/>
      <c r="AY18" s="1787"/>
      <c r="AZ18" s="1788"/>
      <c r="BA18" s="541"/>
    </row>
    <row r="19" spans="1:53" s="418" customFormat="1" ht="24" customHeight="1">
      <c r="A19" s="532">
        <v>4</v>
      </c>
      <c r="B19" s="1791" t="s">
        <v>416</v>
      </c>
      <c r="C19" s="1791"/>
      <c r="D19" s="533">
        <f t="shared" si="0"/>
        <v>44</v>
      </c>
      <c r="E19" s="534">
        <f t="shared" si="1"/>
        <v>26</v>
      </c>
      <c r="F19" s="534" t="s">
        <v>276</v>
      </c>
      <c r="G19" s="535">
        <f t="shared" si="2"/>
        <v>18</v>
      </c>
      <c r="H19" s="536" t="s">
        <v>281</v>
      </c>
      <c r="I19" s="537"/>
      <c r="J19" s="538">
        <v>2</v>
      </c>
      <c r="K19" s="140">
        <v>2</v>
      </c>
      <c r="L19" s="140">
        <v>2</v>
      </c>
      <c r="M19" s="140">
        <v>2</v>
      </c>
      <c r="N19" s="140">
        <v>2</v>
      </c>
      <c r="O19" s="140">
        <v>2</v>
      </c>
      <c r="P19" s="140">
        <v>2</v>
      </c>
      <c r="Q19" s="140">
        <v>2</v>
      </c>
      <c r="R19" s="140">
        <v>2</v>
      </c>
      <c r="S19" s="140">
        <v>2</v>
      </c>
      <c r="T19" s="140">
        <v>2</v>
      </c>
      <c r="U19" s="140">
        <v>2</v>
      </c>
      <c r="V19" s="140">
        <v>2</v>
      </c>
      <c r="W19" s="1787"/>
      <c r="X19" s="1796"/>
      <c r="Y19" s="1796"/>
      <c r="Z19" s="1796"/>
      <c r="AA19" s="1798"/>
      <c r="AB19" s="1799"/>
      <c r="AC19" s="540">
        <v>2</v>
      </c>
      <c r="AD19" s="540">
        <v>2</v>
      </c>
      <c r="AE19" s="540">
        <v>2</v>
      </c>
      <c r="AF19" s="540">
        <v>2</v>
      </c>
      <c r="AG19" s="540">
        <v>2</v>
      </c>
      <c r="AH19" s="540">
        <v>2</v>
      </c>
      <c r="AI19" s="540">
        <v>2</v>
      </c>
      <c r="AJ19" s="540">
        <v>2</v>
      </c>
      <c r="AK19" s="540">
        <v>2</v>
      </c>
      <c r="AL19" s="1802"/>
      <c r="AM19" s="1804"/>
      <c r="AN19" s="1805"/>
      <c r="AO19" s="1805"/>
      <c r="AP19" s="1806"/>
      <c r="AQ19" s="1775"/>
      <c r="AR19" s="1776"/>
      <c r="AS19" s="1776"/>
      <c r="AT19" s="1777"/>
      <c r="AU19" s="1781"/>
      <c r="AV19" s="1782"/>
      <c r="AW19" s="1782"/>
      <c r="AX19" s="1783"/>
      <c r="AY19" s="1787"/>
      <c r="AZ19" s="1788"/>
      <c r="BA19" s="541"/>
    </row>
    <row r="20" spans="1:53" s="418" customFormat="1" ht="20.25" customHeight="1">
      <c r="A20" s="532">
        <v>5</v>
      </c>
      <c r="B20" s="1792" t="s">
        <v>417</v>
      </c>
      <c r="C20" s="1792"/>
      <c r="D20" s="533">
        <f>E20+G20</f>
        <v>88</v>
      </c>
      <c r="E20" s="534">
        <f>SUM(J20:V20)</f>
        <v>52</v>
      </c>
      <c r="F20" s="534" t="s">
        <v>281</v>
      </c>
      <c r="G20" s="535">
        <f>SUM(AC20:AK20)</f>
        <v>36</v>
      </c>
      <c r="H20" s="536" t="s">
        <v>48</v>
      </c>
      <c r="I20" s="537"/>
      <c r="J20" s="542">
        <v>4</v>
      </c>
      <c r="K20" s="540">
        <v>4</v>
      </c>
      <c r="L20" s="540">
        <v>4</v>
      </c>
      <c r="M20" s="540">
        <v>4</v>
      </c>
      <c r="N20" s="540">
        <v>4</v>
      </c>
      <c r="O20" s="540">
        <v>4</v>
      </c>
      <c r="P20" s="540">
        <v>4</v>
      </c>
      <c r="Q20" s="540">
        <v>4</v>
      </c>
      <c r="R20" s="540">
        <v>4</v>
      </c>
      <c r="S20" s="540">
        <v>4</v>
      </c>
      <c r="T20" s="540">
        <v>4</v>
      </c>
      <c r="U20" s="540">
        <v>4</v>
      </c>
      <c r="V20" s="540">
        <v>4</v>
      </c>
      <c r="W20" s="1787"/>
      <c r="X20" s="1796"/>
      <c r="Y20" s="1796"/>
      <c r="Z20" s="1796"/>
      <c r="AA20" s="1798"/>
      <c r="AB20" s="1799"/>
      <c r="AC20" s="540">
        <v>4</v>
      </c>
      <c r="AD20" s="540">
        <v>4</v>
      </c>
      <c r="AE20" s="540">
        <v>4</v>
      </c>
      <c r="AF20" s="540">
        <v>4</v>
      </c>
      <c r="AG20" s="540">
        <v>4</v>
      </c>
      <c r="AH20" s="540">
        <v>4</v>
      </c>
      <c r="AI20" s="540">
        <v>4</v>
      </c>
      <c r="AJ20" s="540">
        <v>4</v>
      </c>
      <c r="AK20" s="540">
        <v>4</v>
      </c>
      <c r="AL20" s="1802"/>
      <c r="AM20" s="1804"/>
      <c r="AN20" s="1805"/>
      <c r="AO20" s="1805"/>
      <c r="AP20" s="1806"/>
      <c r="AQ20" s="1775"/>
      <c r="AR20" s="1776"/>
      <c r="AS20" s="1776"/>
      <c r="AT20" s="1777"/>
      <c r="AU20" s="1781"/>
      <c r="AV20" s="1782"/>
      <c r="AW20" s="1782"/>
      <c r="AX20" s="1783"/>
      <c r="AY20" s="1787"/>
      <c r="AZ20" s="1788"/>
      <c r="BA20" s="541"/>
    </row>
    <row r="21" spans="1:53" s="418" customFormat="1" ht="24" customHeight="1">
      <c r="A21" s="532">
        <v>6</v>
      </c>
      <c r="B21" s="1793" t="s">
        <v>418</v>
      </c>
      <c r="C21" s="1794"/>
      <c r="D21" s="533">
        <f t="shared" si="0"/>
        <v>62</v>
      </c>
      <c r="E21" s="534">
        <f t="shared" si="1"/>
        <v>26</v>
      </c>
      <c r="F21" s="534" t="s">
        <v>276</v>
      </c>
      <c r="G21" s="535">
        <f t="shared" si="2"/>
        <v>36</v>
      </c>
      <c r="H21" s="536" t="s">
        <v>281</v>
      </c>
      <c r="I21" s="537"/>
      <c r="J21" s="538">
        <v>2</v>
      </c>
      <c r="K21" s="140">
        <v>2</v>
      </c>
      <c r="L21" s="140">
        <v>2</v>
      </c>
      <c r="M21" s="140">
        <v>2</v>
      </c>
      <c r="N21" s="140">
        <v>2</v>
      </c>
      <c r="O21" s="140">
        <v>2</v>
      </c>
      <c r="P21" s="140">
        <v>2</v>
      </c>
      <c r="Q21" s="140">
        <v>2</v>
      </c>
      <c r="R21" s="140">
        <v>2</v>
      </c>
      <c r="S21" s="140">
        <v>2</v>
      </c>
      <c r="T21" s="140">
        <v>2</v>
      </c>
      <c r="U21" s="140">
        <v>2</v>
      </c>
      <c r="V21" s="140">
        <v>2</v>
      </c>
      <c r="W21" s="1787"/>
      <c r="X21" s="1796"/>
      <c r="Y21" s="1796"/>
      <c r="Z21" s="1796"/>
      <c r="AA21" s="1798"/>
      <c r="AB21" s="1799"/>
      <c r="AC21" s="540">
        <v>4</v>
      </c>
      <c r="AD21" s="540">
        <v>4</v>
      </c>
      <c r="AE21" s="540">
        <v>4</v>
      </c>
      <c r="AF21" s="540">
        <v>4</v>
      </c>
      <c r="AG21" s="540">
        <v>4</v>
      </c>
      <c r="AH21" s="540">
        <v>4</v>
      </c>
      <c r="AI21" s="540">
        <v>4</v>
      </c>
      <c r="AJ21" s="540">
        <v>4</v>
      </c>
      <c r="AK21" s="540">
        <v>4</v>
      </c>
      <c r="AL21" s="1802"/>
      <c r="AM21" s="1804"/>
      <c r="AN21" s="1805"/>
      <c r="AO21" s="1805"/>
      <c r="AP21" s="1806"/>
      <c r="AQ21" s="1775"/>
      <c r="AR21" s="1776"/>
      <c r="AS21" s="1776"/>
      <c r="AT21" s="1777"/>
      <c r="AU21" s="1781"/>
      <c r="AV21" s="1782"/>
      <c r="AW21" s="1782"/>
      <c r="AX21" s="1783"/>
      <c r="AY21" s="1787"/>
      <c r="AZ21" s="1788"/>
      <c r="BA21" s="541"/>
    </row>
    <row r="22" spans="1:53" s="418" customFormat="1" ht="23.25" customHeight="1">
      <c r="A22" s="532">
        <v>7</v>
      </c>
      <c r="B22" s="1793" t="s">
        <v>419</v>
      </c>
      <c r="C22" s="1794"/>
      <c r="D22" s="533">
        <f>E22+G22</f>
        <v>62</v>
      </c>
      <c r="E22" s="534">
        <f>SUM(J22:V22)</f>
        <v>26</v>
      </c>
      <c r="F22" s="534" t="s">
        <v>276</v>
      </c>
      <c r="G22" s="535">
        <f>SUM(AC22:AK22)</f>
        <v>36</v>
      </c>
      <c r="H22" s="536" t="s">
        <v>281</v>
      </c>
      <c r="I22" s="537"/>
      <c r="J22" s="538">
        <v>2</v>
      </c>
      <c r="K22" s="140">
        <v>2</v>
      </c>
      <c r="L22" s="140">
        <v>2</v>
      </c>
      <c r="M22" s="140">
        <v>2</v>
      </c>
      <c r="N22" s="140">
        <v>2</v>
      </c>
      <c r="O22" s="140">
        <v>2</v>
      </c>
      <c r="P22" s="140">
        <v>2</v>
      </c>
      <c r="Q22" s="140">
        <v>2</v>
      </c>
      <c r="R22" s="140">
        <v>2</v>
      </c>
      <c r="S22" s="140">
        <v>2</v>
      </c>
      <c r="T22" s="140">
        <v>2</v>
      </c>
      <c r="U22" s="140">
        <v>2</v>
      </c>
      <c r="V22" s="140">
        <v>2</v>
      </c>
      <c r="W22" s="1787"/>
      <c r="X22" s="1796"/>
      <c r="Y22" s="1796"/>
      <c r="Z22" s="1796"/>
      <c r="AA22" s="1798"/>
      <c r="AB22" s="1799"/>
      <c r="AC22" s="140">
        <v>4</v>
      </c>
      <c r="AD22" s="140">
        <v>4</v>
      </c>
      <c r="AE22" s="140">
        <v>4</v>
      </c>
      <c r="AF22" s="140">
        <v>4</v>
      </c>
      <c r="AG22" s="140">
        <v>4</v>
      </c>
      <c r="AH22" s="140">
        <v>4</v>
      </c>
      <c r="AI22" s="140">
        <v>4</v>
      </c>
      <c r="AJ22" s="140">
        <v>4</v>
      </c>
      <c r="AK22" s="140">
        <v>4</v>
      </c>
      <c r="AL22" s="1802"/>
      <c r="AM22" s="1804"/>
      <c r="AN22" s="1805"/>
      <c r="AO22" s="1805"/>
      <c r="AP22" s="1806"/>
      <c r="AQ22" s="1775"/>
      <c r="AR22" s="1776"/>
      <c r="AS22" s="1776"/>
      <c r="AT22" s="1777"/>
      <c r="AU22" s="1781"/>
      <c r="AV22" s="1782"/>
      <c r="AW22" s="1782"/>
      <c r="AX22" s="1783"/>
      <c r="AY22" s="1787"/>
      <c r="AZ22" s="1788"/>
      <c r="BA22" s="541"/>
    </row>
    <row r="23" spans="1:53" s="418" customFormat="1" ht="20.25" customHeight="1">
      <c r="A23" s="532">
        <v>8</v>
      </c>
      <c r="B23" s="1795" t="s">
        <v>420</v>
      </c>
      <c r="C23" s="1795"/>
      <c r="D23" s="533">
        <f>E23+G23</f>
        <v>44</v>
      </c>
      <c r="E23" s="534">
        <f>SUM(J23:V23)</f>
        <v>26</v>
      </c>
      <c r="F23" s="534" t="s">
        <v>276</v>
      </c>
      <c r="G23" s="535">
        <f>SUM(AC23:AK23)</f>
        <v>18</v>
      </c>
      <c r="H23" s="536" t="s">
        <v>281</v>
      </c>
      <c r="I23" s="537"/>
      <c r="J23" s="538">
        <v>2</v>
      </c>
      <c r="K23" s="140">
        <v>2</v>
      </c>
      <c r="L23" s="140">
        <v>2</v>
      </c>
      <c r="M23" s="140">
        <v>2</v>
      </c>
      <c r="N23" s="140">
        <v>2</v>
      </c>
      <c r="O23" s="140">
        <v>2</v>
      </c>
      <c r="P23" s="140">
        <v>2</v>
      </c>
      <c r="Q23" s="140">
        <v>2</v>
      </c>
      <c r="R23" s="140">
        <v>2</v>
      </c>
      <c r="S23" s="140">
        <v>2</v>
      </c>
      <c r="T23" s="140">
        <v>2</v>
      </c>
      <c r="U23" s="140">
        <v>2</v>
      </c>
      <c r="V23" s="140">
        <v>2</v>
      </c>
      <c r="W23" s="1787"/>
      <c r="X23" s="1796"/>
      <c r="Y23" s="1796"/>
      <c r="Z23" s="1796"/>
      <c r="AA23" s="1798"/>
      <c r="AB23" s="1799"/>
      <c r="AC23" s="540">
        <v>2</v>
      </c>
      <c r="AD23" s="540">
        <v>2</v>
      </c>
      <c r="AE23" s="540">
        <v>2</v>
      </c>
      <c r="AF23" s="540">
        <v>2</v>
      </c>
      <c r="AG23" s="540">
        <v>2</v>
      </c>
      <c r="AH23" s="540">
        <v>2</v>
      </c>
      <c r="AI23" s="540">
        <v>2</v>
      </c>
      <c r="AJ23" s="540">
        <v>2</v>
      </c>
      <c r="AK23" s="540">
        <v>2</v>
      </c>
      <c r="AL23" s="1802"/>
      <c r="AM23" s="1804"/>
      <c r="AN23" s="1805"/>
      <c r="AO23" s="1805"/>
      <c r="AP23" s="1806"/>
      <c r="AQ23" s="1775"/>
      <c r="AR23" s="1776"/>
      <c r="AS23" s="1776"/>
      <c r="AT23" s="1777"/>
      <c r="AU23" s="1781"/>
      <c r="AV23" s="1782"/>
      <c r="AW23" s="1782"/>
      <c r="AX23" s="1783"/>
      <c r="AY23" s="1787"/>
      <c r="AZ23" s="1788"/>
      <c r="BA23" s="541"/>
    </row>
    <row r="24" spans="1:53" s="418" customFormat="1" ht="20.25" customHeight="1">
      <c r="A24" s="532">
        <v>9</v>
      </c>
      <c r="B24" s="1793" t="s">
        <v>421</v>
      </c>
      <c r="C24" s="1794"/>
      <c r="D24" s="533">
        <f>E24+G24</f>
        <v>44</v>
      </c>
      <c r="E24" s="534">
        <f>SUM(J24:V24)</f>
        <v>26</v>
      </c>
      <c r="F24" s="534" t="s">
        <v>276</v>
      </c>
      <c r="G24" s="535">
        <f>SUM(AC24:AK24)</f>
        <v>18</v>
      </c>
      <c r="H24" s="536" t="s">
        <v>281</v>
      </c>
      <c r="I24" s="537"/>
      <c r="J24" s="538">
        <v>2</v>
      </c>
      <c r="K24" s="140">
        <v>2</v>
      </c>
      <c r="L24" s="140">
        <v>2</v>
      </c>
      <c r="M24" s="140">
        <v>2</v>
      </c>
      <c r="N24" s="140">
        <v>2</v>
      </c>
      <c r="O24" s="140">
        <v>2</v>
      </c>
      <c r="P24" s="140">
        <v>2</v>
      </c>
      <c r="Q24" s="140">
        <v>2</v>
      </c>
      <c r="R24" s="140">
        <v>2</v>
      </c>
      <c r="S24" s="140">
        <v>2</v>
      </c>
      <c r="T24" s="140">
        <v>2</v>
      </c>
      <c r="U24" s="140">
        <v>2</v>
      </c>
      <c r="V24" s="140">
        <v>2</v>
      </c>
      <c r="W24" s="1787"/>
      <c r="X24" s="1796"/>
      <c r="Y24" s="1796"/>
      <c r="Z24" s="1796"/>
      <c r="AA24" s="1798"/>
      <c r="AB24" s="1799"/>
      <c r="AC24" s="540">
        <v>2</v>
      </c>
      <c r="AD24" s="540">
        <v>2</v>
      </c>
      <c r="AE24" s="540">
        <v>2</v>
      </c>
      <c r="AF24" s="540">
        <v>2</v>
      </c>
      <c r="AG24" s="540">
        <v>2</v>
      </c>
      <c r="AH24" s="540">
        <v>2</v>
      </c>
      <c r="AI24" s="540">
        <v>2</v>
      </c>
      <c r="AJ24" s="540">
        <v>2</v>
      </c>
      <c r="AK24" s="540">
        <v>2</v>
      </c>
      <c r="AL24" s="1802"/>
      <c r="AM24" s="1804"/>
      <c r="AN24" s="1805"/>
      <c r="AO24" s="1805"/>
      <c r="AP24" s="1806"/>
      <c r="AQ24" s="1775"/>
      <c r="AR24" s="1776"/>
      <c r="AS24" s="1776"/>
      <c r="AT24" s="1777"/>
      <c r="AU24" s="1781"/>
      <c r="AV24" s="1782"/>
      <c r="AW24" s="1782"/>
      <c r="AX24" s="1783"/>
      <c r="AY24" s="1787"/>
      <c r="AZ24" s="1788"/>
      <c r="BA24" s="541"/>
    </row>
    <row r="25" spans="1:53" s="418" customFormat="1" ht="42.75" customHeight="1">
      <c r="A25" s="1761">
        <v>10</v>
      </c>
      <c r="B25" s="1763" t="s">
        <v>422</v>
      </c>
      <c r="C25" s="543" t="s">
        <v>423</v>
      </c>
      <c r="D25" s="533">
        <f>E25+G25</f>
        <v>36</v>
      </c>
      <c r="E25" s="534">
        <f t="shared" si="1"/>
        <v>0</v>
      </c>
      <c r="F25" s="1766" t="s">
        <v>281</v>
      </c>
      <c r="G25" s="535">
        <f>SUM(AC25:AK25)</f>
        <v>36</v>
      </c>
      <c r="H25" s="1768" t="s">
        <v>48</v>
      </c>
      <c r="I25" s="537"/>
      <c r="J25" s="538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787"/>
      <c r="X25" s="1796"/>
      <c r="Y25" s="1796"/>
      <c r="Z25" s="1796"/>
      <c r="AA25" s="1798"/>
      <c r="AB25" s="1799"/>
      <c r="AC25" s="540">
        <v>4</v>
      </c>
      <c r="AD25" s="540">
        <v>4</v>
      </c>
      <c r="AE25" s="540">
        <v>4</v>
      </c>
      <c r="AF25" s="540">
        <v>4</v>
      </c>
      <c r="AG25" s="540">
        <v>4</v>
      </c>
      <c r="AH25" s="540">
        <v>4</v>
      </c>
      <c r="AI25" s="540">
        <v>4</v>
      </c>
      <c r="AJ25" s="540">
        <v>4</v>
      </c>
      <c r="AK25" s="540">
        <v>4</v>
      </c>
      <c r="AL25" s="1802"/>
      <c r="AM25" s="1804"/>
      <c r="AN25" s="1805"/>
      <c r="AO25" s="1805"/>
      <c r="AP25" s="1806"/>
      <c r="AQ25" s="1775"/>
      <c r="AR25" s="1776"/>
      <c r="AS25" s="1776"/>
      <c r="AT25" s="1777"/>
      <c r="AU25" s="1781"/>
      <c r="AV25" s="1782"/>
      <c r="AW25" s="1782"/>
      <c r="AX25" s="1783"/>
      <c r="AY25" s="1787"/>
      <c r="AZ25" s="1788"/>
      <c r="BA25" s="541"/>
    </row>
    <row r="26" spans="1:53" s="418" customFormat="1" ht="42.75" customHeight="1">
      <c r="A26" s="1761"/>
      <c r="B26" s="1764"/>
      <c r="C26" s="543" t="s">
        <v>424</v>
      </c>
      <c r="D26" s="533">
        <f t="shared" si="0"/>
        <v>44</v>
      </c>
      <c r="E26" s="534">
        <f t="shared" si="1"/>
        <v>26</v>
      </c>
      <c r="F26" s="1766"/>
      <c r="G26" s="535">
        <f t="shared" si="2"/>
        <v>18</v>
      </c>
      <c r="H26" s="1768"/>
      <c r="I26" s="537"/>
      <c r="J26" s="538">
        <v>2</v>
      </c>
      <c r="K26" s="140">
        <v>2</v>
      </c>
      <c r="L26" s="140">
        <v>2</v>
      </c>
      <c r="M26" s="140">
        <v>2</v>
      </c>
      <c r="N26" s="140">
        <v>2</v>
      </c>
      <c r="O26" s="140">
        <v>2</v>
      </c>
      <c r="P26" s="140">
        <v>2</v>
      </c>
      <c r="Q26" s="140">
        <v>2</v>
      </c>
      <c r="R26" s="140">
        <v>2</v>
      </c>
      <c r="S26" s="140">
        <v>2</v>
      </c>
      <c r="T26" s="140">
        <v>2</v>
      </c>
      <c r="U26" s="140">
        <v>2</v>
      </c>
      <c r="V26" s="140">
        <v>2</v>
      </c>
      <c r="W26" s="1787"/>
      <c r="X26" s="1796"/>
      <c r="Y26" s="1796"/>
      <c r="Z26" s="1796"/>
      <c r="AA26" s="1798"/>
      <c r="AB26" s="1799"/>
      <c r="AC26" s="540">
        <v>2</v>
      </c>
      <c r="AD26" s="540">
        <v>2</v>
      </c>
      <c r="AE26" s="540">
        <v>2</v>
      </c>
      <c r="AF26" s="540">
        <v>2</v>
      </c>
      <c r="AG26" s="540">
        <v>2</v>
      </c>
      <c r="AH26" s="540">
        <v>2</v>
      </c>
      <c r="AI26" s="540">
        <v>2</v>
      </c>
      <c r="AJ26" s="540">
        <v>2</v>
      </c>
      <c r="AK26" s="540">
        <v>2</v>
      </c>
      <c r="AL26" s="1802"/>
      <c r="AM26" s="1804"/>
      <c r="AN26" s="1805"/>
      <c r="AO26" s="1805"/>
      <c r="AP26" s="1806"/>
      <c r="AQ26" s="1775"/>
      <c r="AR26" s="1776"/>
      <c r="AS26" s="1776"/>
      <c r="AT26" s="1777"/>
      <c r="AU26" s="1781"/>
      <c r="AV26" s="1782"/>
      <c r="AW26" s="1782"/>
      <c r="AX26" s="1783"/>
      <c r="AY26" s="1787"/>
      <c r="AZ26" s="1788"/>
      <c r="BA26" s="541"/>
    </row>
    <row r="27" spans="1:53" s="418" customFormat="1" ht="42.75" customHeight="1">
      <c r="A27" s="1762"/>
      <c r="B27" s="1765"/>
      <c r="C27" s="543" t="s">
        <v>425</v>
      </c>
      <c r="D27" s="533">
        <f>E27+G27</f>
        <v>150</v>
      </c>
      <c r="E27" s="534">
        <f>SUM(J27:V27)</f>
        <v>78</v>
      </c>
      <c r="F27" s="1767"/>
      <c r="G27" s="535">
        <f>SUM(AC27:AK27)</f>
        <v>72</v>
      </c>
      <c r="H27" s="1769"/>
      <c r="I27" s="537"/>
      <c r="J27" s="538">
        <v>6</v>
      </c>
      <c r="K27" s="140">
        <v>6</v>
      </c>
      <c r="L27" s="140">
        <v>6</v>
      </c>
      <c r="M27" s="140">
        <v>6</v>
      </c>
      <c r="N27" s="140">
        <v>6</v>
      </c>
      <c r="O27" s="140">
        <v>6</v>
      </c>
      <c r="P27" s="140">
        <v>6</v>
      </c>
      <c r="Q27" s="140">
        <v>6</v>
      </c>
      <c r="R27" s="140">
        <v>6</v>
      </c>
      <c r="S27" s="140">
        <v>6</v>
      </c>
      <c r="T27" s="140">
        <v>6</v>
      </c>
      <c r="U27" s="140">
        <v>6</v>
      </c>
      <c r="V27" s="140">
        <v>6</v>
      </c>
      <c r="W27" s="1787"/>
      <c r="X27" s="1796"/>
      <c r="Y27" s="1796"/>
      <c r="Z27" s="1796"/>
      <c r="AA27" s="1798"/>
      <c r="AB27" s="1799"/>
      <c r="AC27" s="540">
        <v>8</v>
      </c>
      <c r="AD27" s="540">
        <v>8</v>
      </c>
      <c r="AE27" s="540">
        <v>8</v>
      </c>
      <c r="AF27" s="540">
        <v>8</v>
      </c>
      <c r="AG27" s="540">
        <v>8</v>
      </c>
      <c r="AH27" s="540">
        <v>8</v>
      </c>
      <c r="AI27" s="540">
        <v>8</v>
      </c>
      <c r="AJ27" s="540">
        <v>8</v>
      </c>
      <c r="AK27" s="540">
        <v>8</v>
      </c>
      <c r="AL27" s="1802"/>
      <c r="AM27" s="1804"/>
      <c r="AN27" s="1805"/>
      <c r="AO27" s="1805"/>
      <c r="AP27" s="1806"/>
      <c r="AQ27" s="1775"/>
      <c r="AR27" s="1776"/>
      <c r="AS27" s="1776"/>
      <c r="AT27" s="1777"/>
      <c r="AU27" s="1781"/>
      <c r="AV27" s="1782"/>
      <c r="AW27" s="1782"/>
      <c r="AX27" s="1783"/>
      <c r="AY27" s="1787"/>
      <c r="AZ27" s="1788"/>
      <c r="BA27" s="541"/>
    </row>
    <row r="28" spans="1:53" s="418" customFormat="1" ht="59.25" customHeight="1">
      <c r="A28" s="1770">
        <v>11</v>
      </c>
      <c r="B28" s="1771" t="s">
        <v>426</v>
      </c>
      <c r="C28" s="543" t="s">
        <v>318</v>
      </c>
      <c r="D28" s="533">
        <f t="shared" si="0"/>
        <v>78</v>
      </c>
      <c r="E28" s="534">
        <f t="shared" si="1"/>
        <v>78</v>
      </c>
      <c r="F28" s="1773" t="s">
        <v>48</v>
      </c>
      <c r="G28" s="535">
        <f t="shared" si="2"/>
        <v>0</v>
      </c>
      <c r="H28" s="1774" t="s">
        <v>98</v>
      </c>
      <c r="I28" s="537"/>
      <c r="J28" s="538">
        <v>6</v>
      </c>
      <c r="K28" s="140">
        <v>6</v>
      </c>
      <c r="L28" s="140">
        <v>6</v>
      </c>
      <c r="M28" s="140">
        <v>6</v>
      </c>
      <c r="N28" s="140">
        <v>6</v>
      </c>
      <c r="O28" s="140">
        <v>6</v>
      </c>
      <c r="P28" s="140">
        <v>6</v>
      </c>
      <c r="Q28" s="140">
        <v>6</v>
      </c>
      <c r="R28" s="140">
        <v>6</v>
      </c>
      <c r="S28" s="140">
        <v>6</v>
      </c>
      <c r="T28" s="140">
        <v>6</v>
      </c>
      <c r="U28" s="140">
        <v>6</v>
      </c>
      <c r="V28" s="140">
        <v>6</v>
      </c>
      <c r="W28" s="1787"/>
      <c r="X28" s="1796"/>
      <c r="Y28" s="1796"/>
      <c r="Z28" s="1796"/>
      <c r="AA28" s="1798"/>
      <c r="AB28" s="1799"/>
      <c r="AC28" s="540"/>
      <c r="AD28" s="540"/>
      <c r="AE28" s="540"/>
      <c r="AF28" s="540"/>
      <c r="AG28" s="540"/>
      <c r="AH28" s="540"/>
      <c r="AI28" s="540"/>
      <c r="AJ28" s="540"/>
      <c r="AK28" s="540"/>
      <c r="AL28" s="1802"/>
      <c r="AM28" s="1804"/>
      <c r="AN28" s="1805"/>
      <c r="AO28" s="1805"/>
      <c r="AP28" s="1806"/>
      <c r="AQ28" s="1775"/>
      <c r="AR28" s="1776"/>
      <c r="AS28" s="1776"/>
      <c r="AT28" s="1777"/>
      <c r="AU28" s="1781"/>
      <c r="AV28" s="1782"/>
      <c r="AW28" s="1782"/>
      <c r="AX28" s="1783"/>
      <c r="AY28" s="1787"/>
      <c r="AZ28" s="1788"/>
      <c r="BA28" s="541"/>
    </row>
    <row r="29" spans="1:53" s="418" customFormat="1" ht="59.25" customHeight="1">
      <c r="A29" s="1762"/>
      <c r="B29" s="1772"/>
      <c r="C29" s="543" t="s">
        <v>207</v>
      </c>
      <c r="D29" s="533">
        <f>E29+G29</f>
        <v>52</v>
      </c>
      <c r="E29" s="534">
        <f>SUM(J29:V29)</f>
        <v>52</v>
      </c>
      <c r="F29" s="1767"/>
      <c r="G29" s="535">
        <f>SUM(AC29:AK29)</f>
        <v>0</v>
      </c>
      <c r="H29" s="1769"/>
      <c r="I29" s="537"/>
      <c r="J29" s="538">
        <v>4</v>
      </c>
      <c r="K29" s="140">
        <v>4</v>
      </c>
      <c r="L29" s="140">
        <v>4</v>
      </c>
      <c r="M29" s="140">
        <v>4</v>
      </c>
      <c r="N29" s="140">
        <v>4</v>
      </c>
      <c r="O29" s="140">
        <v>4</v>
      </c>
      <c r="P29" s="140">
        <v>4</v>
      </c>
      <c r="Q29" s="140">
        <v>4</v>
      </c>
      <c r="R29" s="140">
        <v>4</v>
      </c>
      <c r="S29" s="140">
        <v>4</v>
      </c>
      <c r="T29" s="140">
        <v>4</v>
      </c>
      <c r="U29" s="140">
        <v>4</v>
      </c>
      <c r="V29" s="140">
        <v>4</v>
      </c>
      <c r="W29" s="1787"/>
      <c r="X29" s="1796"/>
      <c r="Y29" s="1796"/>
      <c r="Z29" s="1796"/>
      <c r="AA29" s="1798"/>
      <c r="AB29" s="1799"/>
      <c r="AC29" s="540"/>
      <c r="AD29" s="540"/>
      <c r="AE29" s="540"/>
      <c r="AF29" s="540"/>
      <c r="AG29" s="540"/>
      <c r="AH29" s="540"/>
      <c r="AI29" s="540"/>
      <c r="AJ29" s="540"/>
      <c r="AK29" s="540"/>
      <c r="AL29" s="1802"/>
      <c r="AM29" s="1804"/>
      <c r="AN29" s="1805"/>
      <c r="AO29" s="1805"/>
      <c r="AP29" s="1806"/>
      <c r="AQ29" s="1775"/>
      <c r="AR29" s="1776"/>
      <c r="AS29" s="1776"/>
      <c r="AT29" s="1777"/>
      <c r="AU29" s="1781"/>
      <c r="AV29" s="1782"/>
      <c r="AW29" s="1782"/>
      <c r="AX29" s="1783"/>
      <c r="AY29" s="1787"/>
      <c r="AZ29" s="1788"/>
      <c r="BA29" s="541"/>
    </row>
    <row r="30" spans="1:53" s="418" customFormat="1" ht="13.5" thickBot="1">
      <c r="A30" s="1810" t="s">
        <v>295</v>
      </c>
      <c r="B30" s="1811"/>
      <c r="C30" s="1812"/>
      <c r="D30" s="544">
        <f>SUM(D17:D29)</f>
        <v>792</v>
      </c>
      <c r="E30" s="545">
        <f>SUM(E17:E29)</f>
        <v>468</v>
      </c>
      <c r="F30" s="546"/>
      <c r="G30" s="547">
        <f>SUM(G17:G29)</f>
        <v>324</v>
      </c>
      <c r="H30" s="548"/>
      <c r="I30" s="139"/>
      <c r="J30" s="549">
        <f t="shared" ref="J30:V30" si="3">SUM(J17:J29)</f>
        <v>36</v>
      </c>
      <c r="K30" s="550">
        <f t="shared" si="3"/>
        <v>36</v>
      </c>
      <c r="L30" s="550">
        <f t="shared" si="3"/>
        <v>36</v>
      </c>
      <c r="M30" s="550">
        <f t="shared" si="3"/>
        <v>36</v>
      </c>
      <c r="N30" s="550">
        <f t="shared" si="3"/>
        <v>36</v>
      </c>
      <c r="O30" s="550">
        <f t="shared" si="3"/>
        <v>36</v>
      </c>
      <c r="P30" s="550">
        <f t="shared" si="3"/>
        <v>36</v>
      </c>
      <c r="Q30" s="550">
        <f t="shared" si="3"/>
        <v>36</v>
      </c>
      <c r="R30" s="550">
        <f t="shared" si="3"/>
        <v>36</v>
      </c>
      <c r="S30" s="550">
        <f t="shared" si="3"/>
        <v>36</v>
      </c>
      <c r="T30" s="550">
        <f t="shared" si="3"/>
        <v>36</v>
      </c>
      <c r="U30" s="550">
        <f t="shared" si="3"/>
        <v>36</v>
      </c>
      <c r="V30" s="550">
        <f t="shared" si="3"/>
        <v>36</v>
      </c>
      <c r="W30" s="1789"/>
      <c r="X30" s="1797"/>
      <c r="Y30" s="1797"/>
      <c r="Z30" s="1797"/>
      <c r="AA30" s="1800"/>
      <c r="AB30" s="1801"/>
      <c r="AC30" s="551">
        <f t="shared" ref="AC30:AK30" si="4">SUM(AC17:AC29)</f>
        <v>36</v>
      </c>
      <c r="AD30" s="551">
        <f t="shared" si="4"/>
        <v>36</v>
      </c>
      <c r="AE30" s="551">
        <f t="shared" si="4"/>
        <v>36</v>
      </c>
      <c r="AF30" s="551">
        <f t="shared" si="4"/>
        <v>36</v>
      </c>
      <c r="AG30" s="551">
        <f t="shared" si="4"/>
        <v>36</v>
      </c>
      <c r="AH30" s="551">
        <f t="shared" si="4"/>
        <v>36</v>
      </c>
      <c r="AI30" s="551">
        <f t="shared" si="4"/>
        <v>36</v>
      </c>
      <c r="AJ30" s="551">
        <f t="shared" si="4"/>
        <v>36</v>
      </c>
      <c r="AK30" s="551">
        <f t="shared" si="4"/>
        <v>36</v>
      </c>
      <c r="AL30" s="1803"/>
      <c r="AM30" s="1807"/>
      <c r="AN30" s="1808"/>
      <c r="AO30" s="1808"/>
      <c r="AP30" s="1809"/>
      <c r="AQ30" s="1778"/>
      <c r="AR30" s="1779"/>
      <c r="AS30" s="1779"/>
      <c r="AT30" s="1780"/>
      <c r="AU30" s="1784"/>
      <c r="AV30" s="1785"/>
      <c r="AW30" s="1785"/>
      <c r="AX30" s="1786"/>
      <c r="AY30" s="1789"/>
      <c r="AZ30" s="1790"/>
      <c r="BA30" s="552"/>
    </row>
    <row r="31" spans="1:53" s="418" customFormat="1" ht="12.75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</row>
    <row r="32" spans="1:53" s="418" customFormat="1" ht="21" customHeight="1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759" t="s">
        <v>427</v>
      </c>
      <c r="W32" s="1759"/>
      <c r="X32" s="1759"/>
      <c r="Y32" s="1759"/>
      <c r="Z32" s="1759"/>
      <c r="AA32" s="1759"/>
      <c r="AB32" s="1759"/>
      <c r="AC32" s="1759"/>
      <c r="AD32" s="1759"/>
      <c r="AE32" s="1759"/>
      <c r="AF32" s="1759"/>
      <c r="AG32" s="1759"/>
      <c r="AH32" s="1759"/>
      <c r="AI32" s="1759"/>
      <c r="AJ32" s="1759"/>
      <c r="AK32" s="1759"/>
      <c r="AL32" s="1759"/>
      <c r="AM32" s="1759"/>
      <c r="AN32" s="1759"/>
      <c r="AO32" s="1759"/>
      <c r="AP32" s="1759"/>
      <c r="AQ32" s="1759"/>
      <c r="AR32" s="1759"/>
      <c r="AS32" s="1759"/>
      <c r="AT32" s="1759"/>
      <c r="AU32" s="1759"/>
      <c r="AV32" s="1759"/>
      <c r="AW32" s="1759"/>
      <c r="AX32" s="1759"/>
      <c r="AY32" s="1759"/>
      <c r="AZ32" s="1759"/>
      <c r="BA32" s="1759"/>
    </row>
    <row r="33" spans="1:53" s="418" customFormat="1" ht="12.7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</row>
    <row r="34" spans="1:53" s="418" customFormat="1" ht="12.75" hidden="1">
      <c r="A34" s="141"/>
      <c r="B34" s="141"/>
      <c r="C34" s="141"/>
      <c r="D34" s="141"/>
      <c r="E34" s="141"/>
      <c r="F34" s="141"/>
      <c r="G34" s="141"/>
      <c r="H34" s="141"/>
      <c r="I34" s="141"/>
      <c r="J34" s="1760" t="s">
        <v>303</v>
      </c>
      <c r="K34" s="1760"/>
      <c r="L34" s="1760"/>
      <c r="M34" s="1760"/>
      <c r="N34" s="1760"/>
      <c r="O34" s="1760"/>
      <c r="P34" s="1760"/>
      <c r="Q34" s="1760"/>
      <c r="R34" s="1760"/>
      <c r="S34" s="1760"/>
      <c r="T34" s="1760"/>
      <c r="U34" s="1760"/>
      <c r="V34" s="1760"/>
      <c r="W34" s="1760"/>
      <c r="X34" s="1760"/>
      <c r="Y34" s="1760"/>
      <c r="Z34" s="1760"/>
      <c r="AA34" s="1760"/>
      <c r="AB34" s="1760"/>
      <c r="AC34" s="1760"/>
      <c r="AD34" s="1760"/>
      <c r="AE34" s="1760"/>
      <c r="AF34" s="1760"/>
      <c r="AG34" s="1760"/>
      <c r="AH34" s="1760"/>
      <c r="AI34" s="1760"/>
      <c r="AJ34" s="1760"/>
      <c r="AK34" s="1760"/>
      <c r="AL34" s="1760"/>
      <c r="AM34" s="1760"/>
      <c r="AN34" s="1760"/>
      <c r="AO34" s="1760"/>
      <c r="AP34" s="1760"/>
      <c r="AQ34" s="1760"/>
      <c r="AR34" s="1760"/>
      <c r="AS34" s="1760"/>
      <c r="AT34" s="1760"/>
      <c r="AU34" s="1760"/>
      <c r="AV34" s="1760"/>
      <c r="AW34" s="1760"/>
      <c r="AX34" s="1760"/>
      <c r="AY34" s="1760"/>
      <c r="AZ34" s="1760"/>
      <c r="BA34" s="1760"/>
    </row>
    <row r="35" spans="1:53" s="418" customFormat="1" ht="12.75" hidden="1"/>
    <row r="36" spans="1:53" s="418" customFormat="1" ht="12.75" hidden="1">
      <c r="AM36" s="1757" t="s">
        <v>404</v>
      </c>
      <c r="AN36" s="1757"/>
      <c r="AO36" s="1757"/>
      <c r="AP36" s="1757"/>
      <c r="AQ36" s="1758" t="s">
        <v>405</v>
      </c>
      <c r="AR36" s="1758"/>
      <c r="AS36" s="1758" t="s">
        <v>406</v>
      </c>
      <c r="AT36" s="1758"/>
      <c r="AU36" s="1758" t="s">
        <v>407</v>
      </c>
      <c r="AV36" s="1758"/>
    </row>
    <row r="37" spans="1:53" s="418" customFormat="1" ht="12.75" hidden="1">
      <c r="AM37" s="1757"/>
      <c r="AN37" s="1757"/>
      <c r="AO37" s="1757"/>
      <c r="AP37" s="1757"/>
      <c r="AQ37" s="1758"/>
      <c r="AR37" s="1758"/>
      <c r="AS37" s="1758"/>
      <c r="AT37" s="1758"/>
      <c r="AU37" s="1758"/>
      <c r="AV37" s="1758"/>
    </row>
    <row r="38" spans="1:53" s="418" customFormat="1" ht="12.75" hidden="1">
      <c r="AM38" s="1757"/>
      <c r="AN38" s="1757"/>
      <c r="AO38" s="1757"/>
      <c r="AP38" s="1757"/>
      <c r="AQ38" s="1758"/>
      <c r="AR38" s="1758"/>
      <c r="AS38" s="1758"/>
      <c r="AT38" s="1758"/>
      <c r="AU38" s="1758"/>
      <c r="AV38" s="1758"/>
    </row>
    <row r="39" spans="1:53" s="418" customFormat="1" ht="12.75" hidden="1">
      <c r="AM39" s="1755" t="s">
        <v>408</v>
      </c>
      <c r="AN39" s="1755"/>
      <c r="AO39" s="1755"/>
      <c r="AP39" s="1755"/>
      <c r="AQ39" s="1756">
        <v>18</v>
      </c>
      <c r="AR39" s="1756"/>
      <c r="AS39" s="1756">
        <v>4</v>
      </c>
      <c r="AT39" s="1756"/>
      <c r="AU39" s="1756">
        <f>AS39*AQ39</f>
        <v>72</v>
      </c>
      <c r="AV39" s="1756"/>
    </row>
    <row r="40" spans="1:53" s="418" customFormat="1" ht="12.75" hidden="1">
      <c r="AM40" s="1755" t="s">
        <v>409</v>
      </c>
      <c r="AN40" s="1755"/>
      <c r="AO40" s="1755"/>
      <c r="AP40" s="1755"/>
      <c r="AQ40" s="1756">
        <v>12</v>
      </c>
      <c r="AR40" s="1756"/>
      <c r="AS40" s="1756">
        <v>4</v>
      </c>
      <c r="AT40" s="1756"/>
      <c r="AU40" s="1756">
        <f>AS40*AQ40</f>
        <v>48</v>
      </c>
      <c r="AV40" s="1756"/>
    </row>
    <row r="41" spans="1:53" s="418" customFormat="1" ht="12.75" hidden="1">
      <c r="AM41" s="1755" t="s">
        <v>410</v>
      </c>
      <c r="AN41" s="1755"/>
      <c r="AO41" s="1755"/>
      <c r="AP41" s="1755"/>
      <c r="AQ41" s="1756">
        <v>3</v>
      </c>
      <c r="AR41" s="1756"/>
      <c r="AS41" s="1756">
        <v>4</v>
      </c>
      <c r="AT41" s="1756"/>
      <c r="AU41" s="1756">
        <f>AS41*AQ41</f>
        <v>12</v>
      </c>
      <c r="AV41" s="1756"/>
    </row>
    <row r="42" spans="1:53" s="418" customFormat="1" ht="12.75" hidden="1">
      <c r="AT42" s="480"/>
    </row>
    <row r="43" spans="1:53" s="418" customFormat="1" hidden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 s="1757" t="s">
        <v>428</v>
      </c>
      <c r="AN43" s="1757"/>
      <c r="AO43" s="1757"/>
      <c r="AP43" s="1757"/>
      <c r="AQ43" s="1758" t="s">
        <v>405</v>
      </c>
      <c r="AR43" s="1758"/>
      <c r="AS43" s="1758" t="s">
        <v>406</v>
      </c>
      <c r="AT43" s="1758"/>
      <c r="AU43" s="1758" t="s">
        <v>407</v>
      </c>
      <c r="AV43" s="1758"/>
      <c r="AW43"/>
      <c r="AX43"/>
      <c r="AY43"/>
      <c r="AZ43"/>
      <c r="BA43"/>
    </row>
    <row r="44" spans="1:53" s="418" customFormat="1" hidden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 s="1757"/>
      <c r="AN44" s="1757"/>
      <c r="AO44" s="1757"/>
      <c r="AP44" s="1757"/>
      <c r="AQ44" s="1758"/>
      <c r="AR44" s="1758"/>
      <c r="AS44" s="1758"/>
      <c r="AT44" s="1758"/>
      <c r="AU44" s="1758"/>
      <c r="AV44" s="1758"/>
      <c r="AW44"/>
      <c r="AX44"/>
      <c r="AY44"/>
      <c r="AZ44"/>
      <c r="BA44"/>
    </row>
    <row r="45" spans="1:53" s="418" customFormat="1" hidden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 s="1757"/>
      <c r="AN45" s="1757"/>
      <c r="AO45" s="1757"/>
      <c r="AP45" s="1757"/>
      <c r="AQ45" s="1758"/>
      <c r="AR45" s="1758"/>
      <c r="AS45" s="1758"/>
      <c r="AT45" s="1758"/>
      <c r="AU45" s="1758"/>
      <c r="AV45" s="1758"/>
      <c r="AW45"/>
      <c r="AX45"/>
      <c r="AY45"/>
      <c r="AZ45"/>
      <c r="BA45"/>
    </row>
    <row r="46" spans="1:53" s="418" customFormat="1" hidden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 s="1755" t="s">
        <v>408</v>
      </c>
      <c r="AN46" s="1755"/>
      <c r="AO46" s="1755"/>
      <c r="AP46" s="1755"/>
      <c r="AQ46" s="1756">
        <v>18</v>
      </c>
      <c r="AR46" s="1756"/>
      <c r="AS46" s="1756">
        <v>4</v>
      </c>
      <c r="AT46" s="1756"/>
      <c r="AU46" s="1756">
        <f>AS46*AQ46</f>
        <v>72</v>
      </c>
      <c r="AV46" s="1756"/>
      <c r="AW46"/>
      <c r="AX46"/>
      <c r="AY46"/>
      <c r="AZ46"/>
      <c r="BA46"/>
    </row>
    <row r="47" spans="1:53" s="418" customFormat="1" hidden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 s="1755" t="s">
        <v>409</v>
      </c>
      <c r="AN47" s="1755"/>
      <c r="AO47" s="1755"/>
      <c r="AP47" s="1755"/>
      <c r="AQ47" s="1756">
        <v>12</v>
      </c>
      <c r="AR47" s="1756"/>
      <c r="AS47" s="1756">
        <v>4</v>
      </c>
      <c r="AT47" s="1756"/>
      <c r="AU47" s="1756">
        <f>AS47*AQ47</f>
        <v>48</v>
      </c>
      <c r="AV47" s="1756"/>
      <c r="AW47"/>
      <c r="AX47"/>
      <c r="AY47"/>
      <c r="AZ47"/>
      <c r="BA47"/>
    </row>
    <row r="48" spans="1:53" s="418" customFormat="1" hidden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 s="1755" t="s">
        <v>410</v>
      </c>
      <c r="AN48" s="1755"/>
      <c r="AO48" s="1755"/>
      <c r="AP48" s="1755"/>
      <c r="AQ48" s="1756">
        <v>3</v>
      </c>
      <c r="AR48" s="1756"/>
      <c r="AS48" s="1756">
        <v>4</v>
      </c>
      <c r="AT48" s="1756"/>
      <c r="AU48" s="1756">
        <f>AS48*AQ48</f>
        <v>12</v>
      </c>
      <c r="AV48" s="1756"/>
      <c r="AW48"/>
      <c r="AX48"/>
      <c r="AY48"/>
      <c r="AZ48"/>
      <c r="BA48"/>
    </row>
    <row r="49" spans="1:53" s="418" customFormat="1" hidden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W49"/>
      <c r="AX49"/>
      <c r="AY49"/>
      <c r="AZ49"/>
      <c r="BA49"/>
    </row>
    <row r="50" spans="1:53" s="418" customForma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W50"/>
      <c r="AX50"/>
      <c r="AY50"/>
      <c r="AZ50"/>
      <c r="BA50"/>
    </row>
  </sheetData>
  <protectedRanges>
    <protectedRange sqref="AC17:AK29" name="Диапазон2"/>
    <protectedRange sqref="J17:V29" name="Диапазон1"/>
  </protectedRanges>
  <mergeCells count="88">
    <mergeCell ref="J5:BA5"/>
    <mergeCell ref="J6:BA6"/>
    <mergeCell ref="E7:E16"/>
    <mergeCell ref="F7:F16"/>
    <mergeCell ref="AQ15:AT15"/>
    <mergeCell ref="AU15:AX15"/>
    <mergeCell ref="AY15:AZ15"/>
    <mergeCell ref="AA7:AE7"/>
    <mergeCell ref="AF7:AI7"/>
    <mergeCell ref="AJ7:AM7"/>
    <mergeCell ref="AN7:AR7"/>
    <mergeCell ref="AS7:AV7"/>
    <mergeCell ref="AW7:BA7"/>
    <mergeCell ref="A30:C30"/>
    <mergeCell ref="AA15:AB15"/>
    <mergeCell ref="AC15:AK15"/>
    <mergeCell ref="AM15:AP15"/>
    <mergeCell ref="G7:G16"/>
    <mergeCell ref="H7:H16"/>
    <mergeCell ref="J7:M7"/>
    <mergeCell ref="N7:R7"/>
    <mergeCell ref="S7:V7"/>
    <mergeCell ref="W7:Z7"/>
    <mergeCell ref="J15:V15"/>
    <mergeCell ref="X15:Z15"/>
    <mergeCell ref="A4:A16"/>
    <mergeCell ref="D4:D16"/>
    <mergeCell ref="E4:H6"/>
    <mergeCell ref="J4:BA4"/>
    <mergeCell ref="AQ17:AT30"/>
    <mergeCell ref="AU17:AX30"/>
    <mergeCell ref="AY17:AZ30"/>
    <mergeCell ref="B17:C17"/>
    <mergeCell ref="B18:C18"/>
    <mergeCell ref="B19:C19"/>
    <mergeCell ref="B20:C20"/>
    <mergeCell ref="B21:C21"/>
    <mergeCell ref="B22:C22"/>
    <mergeCell ref="B23:C23"/>
    <mergeCell ref="W17:W30"/>
    <mergeCell ref="X17:Z30"/>
    <mergeCell ref="AA17:AB30"/>
    <mergeCell ref="AL17:AL30"/>
    <mergeCell ref="AM17:AP30"/>
    <mergeCell ref="B24:C24"/>
    <mergeCell ref="A25:A27"/>
    <mergeCell ref="B25:B27"/>
    <mergeCell ref="F25:F27"/>
    <mergeCell ref="H25:H27"/>
    <mergeCell ref="A28:A29"/>
    <mergeCell ref="B28:B29"/>
    <mergeCell ref="F28:F29"/>
    <mergeCell ref="H28:H29"/>
    <mergeCell ref="V32:BA32"/>
    <mergeCell ref="J34:BA34"/>
    <mergeCell ref="AM36:AP38"/>
    <mergeCell ref="AQ36:AR38"/>
    <mergeCell ref="AS36:AT38"/>
    <mergeCell ref="AU36:AV38"/>
    <mergeCell ref="AM39:AP39"/>
    <mergeCell ref="AQ39:AR39"/>
    <mergeCell ref="AS39:AT39"/>
    <mergeCell ref="AU39:AV39"/>
    <mergeCell ref="AM40:AP40"/>
    <mergeCell ref="AQ40:AR40"/>
    <mergeCell ref="AS40:AT40"/>
    <mergeCell ref="AU40:AV40"/>
    <mergeCell ref="AU41:AV41"/>
    <mergeCell ref="AM43:AP45"/>
    <mergeCell ref="AQ43:AR45"/>
    <mergeCell ref="AS43:AT45"/>
    <mergeCell ref="AU43:AV45"/>
    <mergeCell ref="B4:C16"/>
    <mergeCell ref="AM48:AP48"/>
    <mergeCell ref="AQ48:AR48"/>
    <mergeCell ref="AS48:AT48"/>
    <mergeCell ref="AU48:AV48"/>
    <mergeCell ref="AM46:AP46"/>
    <mergeCell ref="AQ46:AR46"/>
    <mergeCell ref="AS46:AT46"/>
    <mergeCell ref="AU46:AV46"/>
    <mergeCell ref="AM47:AP47"/>
    <mergeCell ref="AQ47:AR47"/>
    <mergeCell ref="AS47:AT47"/>
    <mergeCell ref="AU47:AV47"/>
    <mergeCell ref="AM41:AP41"/>
    <mergeCell ref="AQ41:AR41"/>
    <mergeCell ref="AS41:AT41"/>
  </mergeCells>
  <pageMargins left="0.23622047244094491" right="0.23622047244094491" top="0.98425196850393704" bottom="0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J148"/>
  <sheetViews>
    <sheetView topLeftCell="A59" zoomScale="50" zoomScaleNormal="50" workbookViewId="0">
      <selection activeCell="B82" sqref="B82:BJ146"/>
    </sheetView>
  </sheetViews>
  <sheetFormatPr defaultRowHeight="15"/>
  <cols>
    <col min="1" max="1" width="2.140625" customWidth="1"/>
    <col min="3" max="4" width="16.7109375" customWidth="1"/>
    <col min="7" max="59" width="3.28515625" customWidth="1"/>
    <col min="60" max="61" width="7.7109375" customWidth="1"/>
  </cols>
  <sheetData>
    <row r="4" spans="2:60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4"/>
      <c r="BE4" s="3"/>
      <c r="BF4" s="1"/>
      <c r="BG4" s="1"/>
      <c r="BH4" s="1"/>
    </row>
    <row r="5" spans="2:60" ht="15.75">
      <c r="B5" s="1885" t="s">
        <v>224</v>
      </c>
      <c r="C5" s="1885"/>
      <c r="D5" s="1885"/>
      <c r="E5" s="188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"/>
      <c r="BB5" s="2"/>
      <c r="BC5" s="2"/>
      <c r="BD5" s="4"/>
      <c r="BE5" s="3"/>
      <c r="BF5" s="1"/>
      <c r="BG5" s="1"/>
      <c r="BH5" s="1"/>
    </row>
    <row r="6" spans="2:60" ht="15.75" customHeight="1">
      <c r="B6" s="1581" t="s">
        <v>441</v>
      </c>
      <c r="C6" s="1581"/>
      <c r="D6" s="1581"/>
      <c r="E6" s="1581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2"/>
      <c r="BB6" s="2"/>
      <c r="BC6" s="2"/>
      <c r="BD6" s="5"/>
      <c r="BE6" s="3"/>
      <c r="BF6" s="1"/>
      <c r="BG6" s="1"/>
      <c r="BH6" s="1"/>
    </row>
    <row r="7" spans="2:60" ht="15.75" customHeight="1">
      <c r="B7" s="1886" t="s">
        <v>225</v>
      </c>
      <c r="C7" s="1886"/>
      <c r="D7" s="1886"/>
      <c r="E7" s="1886"/>
      <c r="F7" s="11"/>
      <c r="G7" s="11"/>
      <c r="H7" s="1580"/>
      <c r="I7" s="1580"/>
      <c r="J7" s="1580"/>
      <c r="K7" s="1580"/>
      <c r="L7" s="1580"/>
      <c r="M7" s="1580"/>
      <c r="N7" s="1580"/>
      <c r="O7" s="1580"/>
      <c r="P7" s="1580"/>
      <c r="Q7" s="1580"/>
      <c r="R7" s="1580"/>
      <c r="S7" s="1580"/>
      <c r="T7" s="1580"/>
      <c r="U7" s="1580"/>
      <c r="V7" s="1580"/>
      <c r="W7" s="1580"/>
      <c r="X7" s="1580"/>
      <c r="Y7" s="1580"/>
      <c r="Z7" s="1580"/>
      <c r="AA7" s="1580"/>
      <c r="AB7" s="1580"/>
      <c r="AC7" s="1580"/>
      <c r="AD7" s="1580"/>
      <c r="AE7" s="1580"/>
      <c r="AF7" s="1580"/>
      <c r="AG7" s="1580"/>
      <c r="AH7" s="1580"/>
      <c r="AI7" s="1580"/>
      <c r="AJ7" s="1580"/>
      <c r="AK7" s="1580"/>
      <c r="AL7" s="1580"/>
      <c r="AM7" s="1580"/>
      <c r="AN7" s="1580"/>
      <c r="AO7" s="1580"/>
      <c r="AP7" s="1580"/>
      <c r="AQ7" s="1580"/>
      <c r="AR7" s="1580"/>
      <c r="AS7" s="1580"/>
      <c r="AT7" s="1580"/>
      <c r="AU7" s="1580"/>
      <c r="AV7" s="1580"/>
      <c r="AW7" s="1580"/>
      <c r="AX7" s="1580"/>
      <c r="AY7" s="1580"/>
      <c r="AZ7" s="1580"/>
      <c r="BA7" s="3"/>
      <c r="BB7" s="3"/>
      <c r="BC7" s="3"/>
      <c r="BD7" s="4"/>
      <c r="BE7" s="3"/>
      <c r="BF7" s="1"/>
      <c r="BG7" s="1"/>
      <c r="BH7" s="1"/>
    </row>
    <row r="8" spans="2:60" ht="15.75" customHeight="1">
      <c r="B8" s="1887" t="s">
        <v>442</v>
      </c>
      <c r="C8" s="1887"/>
      <c r="D8" s="1887"/>
      <c r="E8" s="1887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3"/>
      <c r="BB8" s="3"/>
      <c r="BC8" s="3"/>
      <c r="BD8" s="4"/>
      <c r="BE8" s="3"/>
      <c r="BF8" s="1"/>
      <c r="BG8" s="1"/>
      <c r="BH8" s="1"/>
    </row>
    <row r="9" spans="2:60" ht="18.7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869" t="s">
        <v>226</v>
      </c>
      <c r="P9" s="1869"/>
      <c r="Q9" s="1869"/>
      <c r="R9" s="1869"/>
      <c r="S9" s="1869"/>
      <c r="T9" s="1869"/>
      <c r="U9" s="1869"/>
      <c r="V9" s="1869"/>
      <c r="W9" s="1869"/>
      <c r="X9" s="1869"/>
      <c r="Y9" s="1869"/>
      <c r="Z9" s="1869"/>
      <c r="AA9" s="1869"/>
      <c r="AB9" s="1869"/>
      <c r="AC9" s="1869"/>
      <c r="AD9" s="1869"/>
      <c r="AE9" s="1869"/>
      <c r="AF9" s="1869"/>
      <c r="AG9" s="1869"/>
      <c r="AH9" s="1869"/>
      <c r="AI9" s="1869"/>
      <c r="AJ9" s="1869"/>
      <c r="AK9" s="1869"/>
      <c r="AL9" s="1869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</row>
    <row r="10" spans="2:60" ht="15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871" t="s">
        <v>227</v>
      </c>
      <c r="N10" s="1871"/>
      <c r="O10" s="1871"/>
      <c r="P10" s="1871"/>
      <c r="Q10" s="1871"/>
      <c r="R10" s="1871"/>
      <c r="S10" s="1871"/>
      <c r="T10" s="1871"/>
      <c r="U10" s="1871"/>
      <c r="V10" s="1871"/>
      <c r="W10" s="1871"/>
      <c r="X10" s="1871"/>
      <c r="Y10" s="1871"/>
      <c r="Z10" s="1871"/>
      <c r="AA10" s="1871"/>
      <c r="AB10" s="1871"/>
      <c r="AC10" s="1871"/>
      <c r="AD10" s="1871"/>
      <c r="AE10" s="1871"/>
      <c r="AF10" s="1871"/>
      <c r="AG10" s="1871"/>
      <c r="AH10" s="1871"/>
      <c r="AI10" s="1871"/>
      <c r="AJ10" s="1871"/>
      <c r="AK10" s="1871"/>
      <c r="AL10" s="1871"/>
      <c r="AM10" s="1871"/>
      <c r="AN10" s="187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</row>
    <row r="11" spans="2:60" ht="15.7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884" t="s">
        <v>443</v>
      </c>
      <c r="P11" s="1884"/>
      <c r="Q11" s="1884"/>
      <c r="R11" s="1884"/>
      <c r="S11" s="1884"/>
      <c r="T11" s="1884"/>
      <c r="U11" s="1884"/>
      <c r="V11" s="1884"/>
      <c r="W11" s="1884"/>
      <c r="X11" s="1884"/>
      <c r="Y11" s="1884"/>
      <c r="Z11" s="1884"/>
      <c r="AA11" s="1884"/>
      <c r="AB11" s="1884"/>
      <c r="AC11" s="1884"/>
      <c r="AD11" s="1884"/>
      <c r="AE11" s="1884"/>
      <c r="AF11" s="1884"/>
      <c r="AG11" s="1884"/>
      <c r="AH11" s="1884"/>
      <c r="AI11" s="1884"/>
      <c r="AJ11" s="1884"/>
      <c r="AK11" s="1884"/>
      <c r="AL11" s="1884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</row>
    <row r="12" spans="2:60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870" t="s">
        <v>228</v>
      </c>
      <c r="P12" s="1870"/>
      <c r="Q12" s="1870"/>
      <c r="R12" s="1870"/>
      <c r="S12" s="1870"/>
      <c r="T12" s="1870"/>
      <c r="U12" s="1870"/>
      <c r="V12" s="1870"/>
      <c r="W12" s="1870"/>
      <c r="X12" s="1870"/>
      <c r="Y12" s="1870"/>
      <c r="Z12" s="1870"/>
      <c r="AA12" s="1870"/>
      <c r="AB12" s="1870"/>
      <c r="AC12" s="1870"/>
      <c r="AD12" s="1870"/>
      <c r="AE12" s="1870"/>
      <c r="AF12" s="1870"/>
      <c r="AG12" s="1870"/>
      <c r="AH12" s="1870"/>
      <c r="AI12" s="1870"/>
      <c r="AJ12" s="1870"/>
      <c r="AK12" s="1870"/>
      <c r="AL12" s="1870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30"/>
      <c r="BH12" s="6"/>
    </row>
    <row r="13" spans="2:60" ht="18.7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869" t="s">
        <v>229</v>
      </c>
      <c r="P13" s="1869"/>
      <c r="Q13" s="1869"/>
      <c r="R13" s="1869"/>
      <c r="S13" s="1869"/>
      <c r="T13" s="1869"/>
      <c r="U13" s="1869"/>
      <c r="V13" s="1869"/>
      <c r="W13" s="1869"/>
      <c r="X13" s="1869"/>
      <c r="Y13" s="1869"/>
      <c r="Z13" s="1869"/>
      <c r="AA13" s="1869"/>
      <c r="AB13" s="1869"/>
      <c r="AC13" s="1869"/>
      <c r="AD13" s="1869"/>
      <c r="AE13" s="1869"/>
      <c r="AF13" s="1869"/>
      <c r="AG13" s="1869"/>
      <c r="AH13" s="1869"/>
      <c r="AI13" s="1869"/>
      <c r="AJ13" s="1869"/>
      <c r="AK13" s="1869"/>
      <c r="AL13" s="1869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2:60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1892" t="s">
        <v>230</v>
      </c>
      <c r="P14" s="1892"/>
      <c r="Q14" s="1892"/>
      <c r="R14" s="1892"/>
      <c r="S14" s="1892"/>
      <c r="T14" s="1892"/>
      <c r="U14" s="1892"/>
      <c r="V14" s="1892"/>
      <c r="W14" s="1892"/>
      <c r="X14" s="1892"/>
      <c r="Y14" s="1892"/>
      <c r="Z14" s="1892"/>
      <c r="AA14" s="1892"/>
      <c r="AB14" s="1892"/>
      <c r="AC14" s="1892"/>
      <c r="AD14" s="1892"/>
      <c r="AE14" s="1892"/>
      <c r="AF14" s="1892"/>
      <c r="AG14" s="1892"/>
      <c r="AH14" s="1892"/>
      <c r="AI14" s="1892"/>
      <c r="AJ14" s="1892"/>
      <c r="AK14" s="1892"/>
      <c r="AL14" s="1892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31"/>
      <c r="BH14" s="7"/>
    </row>
    <row r="15" spans="2:60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9"/>
      <c r="AN15" s="7"/>
      <c r="AO15" s="7"/>
      <c r="AP15" s="7"/>
      <c r="AQ15" s="7"/>
      <c r="AR15" s="7"/>
      <c r="AS15" s="10" t="s">
        <v>231</v>
      </c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31"/>
      <c r="BH15" s="7"/>
    </row>
    <row r="16" spans="2:60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8"/>
      <c r="AN16" s="7"/>
      <c r="AO16" s="7"/>
      <c r="AP16" s="7"/>
      <c r="AQ16" s="7"/>
      <c r="AR16" s="7"/>
      <c r="AS16" s="10" t="s">
        <v>232</v>
      </c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31"/>
      <c r="BH16" s="7"/>
    </row>
    <row r="17" spans="1:61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9"/>
      <c r="AN17" s="7"/>
      <c r="AO17" s="7"/>
      <c r="AP17" s="7"/>
      <c r="AQ17" s="7"/>
      <c r="AR17" s="7"/>
      <c r="AS17" s="10" t="s">
        <v>233</v>
      </c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31"/>
      <c r="BH17" s="7"/>
    </row>
    <row r="18" spans="1:6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8"/>
      <c r="AN18" s="7"/>
      <c r="AO18" s="7"/>
      <c r="AP18" s="7"/>
      <c r="AQ18" s="7"/>
      <c r="AR18" s="7"/>
      <c r="AS18" s="10" t="s">
        <v>234</v>
      </c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31"/>
      <c r="BH18" s="39"/>
    </row>
    <row r="19" spans="1:61" ht="18">
      <c r="A19" s="7"/>
      <c r="B19" s="1891" t="s">
        <v>440</v>
      </c>
      <c r="C19" s="1891"/>
      <c r="D19" s="1891"/>
      <c r="E19" s="1891"/>
      <c r="F19" s="1891"/>
      <c r="G19" s="1891"/>
      <c r="H19" s="1891"/>
      <c r="I19" s="1891"/>
      <c r="J19" s="1891"/>
      <c r="K19" s="1891"/>
      <c r="L19" s="1891"/>
      <c r="M19" s="1891"/>
      <c r="N19" s="1891"/>
      <c r="O19" s="1891"/>
      <c r="P19" s="1891"/>
      <c r="Q19" s="1891"/>
      <c r="R19" s="1891"/>
      <c r="S19" s="1891"/>
      <c r="T19" s="1891"/>
      <c r="U19" s="1891"/>
      <c r="V19" s="1891"/>
      <c r="W19" s="1891"/>
      <c r="X19" s="1891"/>
      <c r="Y19" s="1891"/>
      <c r="Z19" s="1891"/>
      <c r="AA19" s="1891"/>
      <c r="AB19" s="1891"/>
      <c r="AC19" s="1891"/>
      <c r="AD19" s="1891"/>
      <c r="AE19" s="1891"/>
      <c r="AF19" s="1891"/>
      <c r="AG19" s="1891"/>
      <c r="AH19" s="1891"/>
      <c r="AI19" s="1891"/>
      <c r="AJ19" s="1891"/>
      <c r="AK19" s="1891"/>
      <c r="AL19" s="1891"/>
      <c r="AM19" s="1891"/>
      <c r="AN19" s="1891"/>
      <c r="AO19" s="1891"/>
      <c r="AP19" s="1891"/>
      <c r="AQ19" s="1891"/>
      <c r="AR19" s="1891"/>
      <c r="AS19" s="1891"/>
      <c r="AT19" s="1891"/>
      <c r="AU19" s="1891"/>
      <c r="AV19" s="1891"/>
      <c r="AW19" s="1891"/>
      <c r="AX19" s="1891"/>
      <c r="AY19" s="1891"/>
      <c r="AZ19" s="1891"/>
      <c r="BA19" s="1891"/>
      <c r="BB19" s="1891"/>
      <c r="BC19" s="1891"/>
      <c r="BD19" s="1891"/>
      <c r="BE19" s="1891"/>
      <c r="BF19" s="1891"/>
      <c r="BG19" s="1891"/>
      <c r="BH19" s="1891"/>
      <c r="BI19" s="1891"/>
    </row>
    <row r="20" spans="1:61" ht="15.75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40"/>
      <c r="BI20" s="1"/>
    </row>
    <row r="21" spans="1:61">
      <c r="A21" s="1845"/>
      <c r="B21" s="1856" t="s">
        <v>63</v>
      </c>
      <c r="C21" s="1896" t="s">
        <v>64</v>
      </c>
      <c r="D21" s="1897"/>
      <c r="E21" s="1893" t="s">
        <v>235</v>
      </c>
      <c r="F21" s="44"/>
      <c r="G21" s="1881" t="s">
        <v>23</v>
      </c>
      <c r="H21" s="1882"/>
      <c r="I21" s="1882"/>
      <c r="J21" s="1883"/>
      <c r="K21" s="43"/>
      <c r="L21" s="1878" t="s">
        <v>24</v>
      </c>
      <c r="M21" s="1879"/>
      <c r="N21" s="1880"/>
      <c r="O21" s="66"/>
      <c r="P21" s="1878" t="s">
        <v>25</v>
      </c>
      <c r="Q21" s="1879"/>
      <c r="R21" s="1879"/>
      <c r="S21" s="1880"/>
      <c r="T21" s="43"/>
      <c r="U21" s="1878" t="s">
        <v>26</v>
      </c>
      <c r="V21" s="1879"/>
      <c r="W21" s="1880"/>
      <c r="X21" s="66"/>
      <c r="Y21" s="1849" t="s">
        <v>27</v>
      </c>
      <c r="Z21" s="1850"/>
      <c r="AA21" s="1851"/>
      <c r="AB21" s="623"/>
      <c r="AC21" s="1849" t="s">
        <v>28</v>
      </c>
      <c r="AD21" s="1850"/>
      <c r="AE21" s="1851"/>
      <c r="AF21" s="43"/>
      <c r="AG21" s="1849" t="s">
        <v>29</v>
      </c>
      <c r="AH21" s="1850"/>
      <c r="AI21" s="1850"/>
      <c r="AJ21" s="1851"/>
      <c r="AK21" s="67"/>
      <c r="AL21" s="1878" t="s">
        <v>30</v>
      </c>
      <c r="AM21" s="1879"/>
      <c r="AN21" s="1880"/>
      <c r="AO21" s="66"/>
      <c r="AP21" s="1878" t="s">
        <v>31</v>
      </c>
      <c r="AQ21" s="1879"/>
      <c r="AR21" s="1879"/>
      <c r="AS21" s="1880"/>
      <c r="AT21" s="1849" t="s">
        <v>32</v>
      </c>
      <c r="AU21" s="1850"/>
      <c r="AV21" s="1850"/>
      <c r="AW21" s="1851"/>
      <c r="AX21" s="43"/>
      <c r="AY21" s="621" t="s">
        <v>33</v>
      </c>
      <c r="AZ21" s="622"/>
      <c r="BA21" s="622"/>
      <c r="BB21" s="623"/>
      <c r="BC21" s="1849" t="s">
        <v>34</v>
      </c>
      <c r="BD21" s="1850"/>
      <c r="BE21" s="1850"/>
      <c r="BF21" s="1851"/>
      <c r="BG21" s="34"/>
      <c r="BH21" s="1846" t="s">
        <v>236</v>
      </c>
      <c r="BI21" s="1846" t="s">
        <v>237</v>
      </c>
    </row>
    <row r="22" spans="1:61">
      <c r="A22" s="1845"/>
      <c r="B22" s="1857"/>
      <c r="C22" s="1898"/>
      <c r="D22" s="1899"/>
      <c r="E22" s="1894"/>
      <c r="F22" s="118" t="s">
        <v>242</v>
      </c>
      <c r="G22" s="122">
        <v>1</v>
      </c>
      <c r="H22" s="123">
        <v>8</v>
      </c>
      <c r="I22" s="123">
        <v>15</v>
      </c>
      <c r="J22" s="123">
        <v>22</v>
      </c>
      <c r="K22" s="123">
        <v>29</v>
      </c>
      <c r="L22" s="123">
        <v>6</v>
      </c>
      <c r="M22" s="123">
        <v>13</v>
      </c>
      <c r="N22" s="123">
        <v>20</v>
      </c>
      <c r="O22" s="123">
        <v>27</v>
      </c>
      <c r="P22" s="123">
        <v>3</v>
      </c>
      <c r="Q22" s="123">
        <v>10</v>
      </c>
      <c r="R22" s="123">
        <v>17</v>
      </c>
      <c r="S22" s="123">
        <v>24</v>
      </c>
      <c r="T22" s="123">
        <v>1</v>
      </c>
      <c r="U22" s="123">
        <v>8</v>
      </c>
      <c r="V22" s="123">
        <v>15</v>
      </c>
      <c r="W22" s="123">
        <v>22</v>
      </c>
      <c r="X22" s="123">
        <v>29</v>
      </c>
      <c r="Y22" s="124">
        <v>5</v>
      </c>
      <c r="Z22" s="123">
        <v>12</v>
      </c>
      <c r="AA22" s="123">
        <v>19</v>
      </c>
      <c r="AB22" s="123">
        <v>26</v>
      </c>
      <c r="AC22" s="123">
        <v>2</v>
      </c>
      <c r="AD22" s="123">
        <v>9</v>
      </c>
      <c r="AE22" s="123">
        <v>16</v>
      </c>
      <c r="AF22" s="124">
        <v>23</v>
      </c>
      <c r="AG22" s="123">
        <v>2</v>
      </c>
      <c r="AH22" s="123">
        <v>9</v>
      </c>
      <c r="AI22" s="123">
        <v>16</v>
      </c>
      <c r="AJ22" s="123">
        <v>23</v>
      </c>
      <c r="AK22" s="123">
        <v>30</v>
      </c>
      <c r="AL22" s="123">
        <v>6</v>
      </c>
      <c r="AM22" s="123">
        <v>13</v>
      </c>
      <c r="AN22" s="123">
        <v>20</v>
      </c>
      <c r="AO22" s="123">
        <v>27</v>
      </c>
      <c r="AP22" s="123">
        <v>4</v>
      </c>
      <c r="AQ22" s="123">
        <v>11</v>
      </c>
      <c r="AR22" s="123">
        <v>18</v>
      </c>
      <c r="AS22" s="123">
        <v>25</v>
      </c>
      <c r="AT22" s="123">
        <v>1</v>
      </c>
      <c r="AU22" s="123">
        <v>8</v>
      </c>
      <c r="AV22" s="123">
        <v>15</v>
      </c>
      <c r="AW22" s="123">
        <v>22</v>
      </c>
      <c r="AX22" s="608">
        <v>29</v>
      </c>
      <c r="AY22" s="481">
        <v>6</v>
      </c>
      <c r="AZ22" s="481">
        <v>13</v>
      </c>
      <c r="BA22" s="481">
        <v>20</v>
      </c>
      <c r="BB22" s="481">
        <v>27</v>
      </c>
      <c r="BC22" s="481">
        <v>3</v>
      </c>
      <c r="BD22" s="481">
        <v>10</v>
      </c>
      <c r="BE22" s="481">
        <v>17</v>
      </c>
      <c r="BF22" s="481">
        <v>24</v>
      </c>
      <c r="BG22" s="35"/>
      <c r="BH22" s="1847"/>
      <c r="BI22" s="1847"/>
    </row>
    <row r="23" spans="1:61">
      <c r="A23" s="1845"/>
      <c r="B23" s="1857"/>
      <c r="C23" s="1898"/>
      <c r="D23" s="1899"/>
      <c r="E23" s="1894"/>
      <c r="F23" s="118" t="s">
        <v>243</v>
      </c>
      <c r="G23" s="122">
        <v>2</v>
      </c>
      <c r="H23" s="123">
        <v>9</v>
      </c>
      <c r="I23" s="123">
        <v>16</v>
      </c>
      <c r="J23" s="123">
        <v>23</v>
      </c>
      <c r="K23" s="123">
        <v>30</v>
      </c>
      <c r="L23" s="123">
        <v>7</v>
      </c>
      <c r="M23" s="123">
        <v>14</v>
      </c>
      <c r="N23" s="123">
        <v>21</v>
      </c>
      <c r="O23" s="123">
        <v>28</v>
      </c>
      <c r="P23" s="124">
        <v>4</v>
      </c>
      <c r="Q23" s="123">
        <v>11</v>
      </c>
      <c r="R23" s="123">
        <v>18</v>
      </c>
      <c r="S23" s="123">
        <v>25</v>
      </c>
      <c r="T23" s="123">
        <v>2</v>
      </c>
      <c r="U23" s="123">
        <v>9</v>
      </c>
      <c r="V23" s="123">
        <v>16</v>
      </c>
      <c r="W23" s="123">
        <v>23</v>
      </c>
      <c r="X23" s="123">
        <v>30</v>
      </c>
      <c r="Y23" s="124">
        <v>6</v>
      </c>
      <c r="Z23" s="123">
        <v>13</v>
      </c>
      <c r="AA23" s="123">
        <v>20</v>
      </c>
      <c r="AB23" s="123">
        <v>27</v>
      </c>
      <c r="AC23" s="123">
        <v>3</v>
      </c>
      <c r="AD23" s="123">
        <v>10</v>
      </c>
      <c r="AE23" s="123">
        <v>17</v>
      </c>
      <c r="AF23" s="123">
        <v>24</v>
      </c>
      <c r="AG23" s="123">
        <v>3</v>
      </c>
      <c r="AH23" s="123">
        <v>10</v>
      </c>
      <c r="AI23" s="123">
        <v>17</v>
      </c>
      <c r="AJ23" s="123">
        <v>24</v>
      </c>
      <c r="AK23" s="123">
        <v>31</v>
      </c>
      <c r="AL23" s="123">
        <v>7</v>
      </c>
      <c r="AM23" s="123">
        <v>14</v>
      </c>
      <c r="AN23" s="123">
        <v>21</v>
      </c>
      <c r="AO23" s="123">
        <v>28</v>
      </c>
      <c r="AP23" s="123">
        <v>5</v>
      </c>
      <c r="AQ23" s="123">
        <v>12</v>
      </c>
      <c r="AR23" s="123">
        <v>19</v>
      </c>
      <c r="AS23" s="123">
        <v>26</v>
      </c>
      <c r="AT23" s="123">
        <v>2</v>
      </c>
      <c r="AU23" s="123">
        <v>9</v>
      </c>
      <c r="AV23" s="123">
        <v>16</v>
      </c>
      <c r="AW23" s="123">
        <v>23</v>
      </c>
      <c r="AX23" s="608">
        <v>30</v>
      </c>
      <c r="AY23" s="481">
        <v>7</v>
      </c>
      <c r="AZ23" s="481">
        <v>14</v>
      </c>
      <c r="BA23" s="481">
        <v>21</v>
      </c>
      <c r="BB23" s="481">
        <v>28</v>
      </c>
      <c r="BC23" s="481">
        <v>4</v>
      </c>
      <c r="BD23" s="481">
        <v>11</v>
      </c>
      <c r="BE23" s="481">
        <v>18</v>
      </c>
      <c r="BF23" s="481">
        <v>25</v>
      </c>
      <c r="BG23" s="35"/>
      <c r="BH23" s="1847"/>
      <c r="BI23" s="1847"/>
    </row>
    <row r="24" spans="1:61">
      <c r="A24" s="1845"/>
      <c r="B24" s="1857"/>
      <c r="C24" s="1898"/>
      <c r="D24" s="1899"/>
      <c r="E24" s="1894"/>
      <c r="F24" s="619" t="s">
        <v>244</v>
      </c>
      <c r="G24" s="620">
        <v>3</v>
      </c>
      <c r="H24" s="610">
        <v>10</v>
      </c>
      <c r="I24" s="610">
        <v>17</v>
      </c>
      <c r="J24" s="606">
        <v>24</v>
      </c>
      <c r="K24" s="606">
        <v>1</v>
      </c>
      <c r="L24" s="606">
        <v>8</v>
      </c>
      <c r="M24" s="606">
        <v>15</v>
      </c>
      <c r="N24" s="606">
        <v>22</v>
      </c>
      <c r="O24" s="606">
        <v>29</v>
      </c>
      <c r="P24" s="606">
        <v>5</v>
      </c>
      <c r="Q24" s="606">
        <v>12</v>
      </c>
      <c r="R24" s="606">
        <v>19</v>
      </c>
      <c r="S24" s="606">
        <v>26</v>
      </c>
      <c r="T24" s="606">
        <v>3</v>
      </c>
      <c r="U24" s="606">
        <v>10</v>
      </c>
      <c r="V24" s="606">
        <v>17</v>
      </c>
      <c r="W24" s="606">
        <v>24</v>
      </c>
      <c r="X24" s="606">
        <v>31</v>
      </c>
      <c r="Y24" s="606">
        <v>7</v>
      </c>
      <c r="Z24" s="606">
        <v>14</v>
      </c>
      <c r="AA24" s="606">
        <v>21</v>
      </c>
      <c r="AB24" s="606">
        <v>28</v>
      </c>
      <c r="AC24" s="606">
        <v>4</v>
      </c>
      <c r="AD24" s="606">
        <v>11</v>
      </c>
      <c r="AE24" s="606">
        <v>18</v>
      </c>
      <c r="AF24" s="606">
        <v>25</v>
      </c>
      <c r="AG24" s="606">
        <v>4</v>
      </c>
      <c r="AH24" s="606">
        <v>11</v>
      </c>
      <c r="AI24" s="606">
        <v>18</v>
      </c>
      <c r="AJ24" s="606">
        <v>25</v>
      </c>
      <c r="AK24" s="606">
        <v>1</v>
      </c>
      <c r="AL24" s="606">
        <v>8</v>
      </c>
      <c r="AM24" s="606">
        <v>15</v>
      </c>
      <c r="AN24" s="606">
        <v>22</v>
      </c>
      <c r="AO24" s="606">
        <v>29</v>
      </c>
      <c r="AP24" s="606">
        <v>6</v>
      </c>
      <c r="AQ24" s="606">
        <v>13</v>
      </c>
      <c r="AR24" s="606">
        <v>20</v>
      </c>
      <c r="AS24" s="606">
        <v>27</v>
      </c>
      <c r="AT24" s="606">
        <v>3</v>
      </c>
      <c r="AU24" s="606">
        <v>10</v>
      </c>
      <c r="AV24" s="606">
        <v>17</v>
      </c>
      <c r="AW24" s="606">
        <v>24</v>
      </c>
      <c r="AX24" s="609">
        <v>1</v>
      </c>
      <c r="AY24" s="610">
        <v>8</v>
      </c>
      <c r="AZ24" s="610">
        <v>15</v>
      </c>
      <c r="BA24" s="610">
        <v>22</v>
      </c>
      <c r="BB24" s="610">
        <v>29</v>
      </c>
      <c r="BC24" s="610">
        <v>5</v>
      </c>
      <c r="BD24" s="610">
        <v>12</v>
      </c>
      <c r="BE24" s="610">
        <v>19</v>
      </c>
      <c r="BF24" s="610">
        <v>26</v>
      </c>
      <c r="BG24" s="35"/>
      <c r="BH24" s="1847"/>
      <c r="BI24" s="1847"/>
    </row>
    <row r="25" spans="1:61">
      <c r="A25" s="1845"/>
      <c r="B25" s="1857"/>
      <c r="C25" s="1898"/>
      <c r="D25" s="1899"/>
      <c r="E25" s="1894"/>
      <c r="F25" s="618" t="s">
        <v>238</v>
      </c>
      <c r="G25" s="120">
        <v>4</v>
      </c>
      <c r="H25" s="120">
        <v>11</v>
      </c>
      <c r="I25" s="120">
        <v>18</v>
      </c>
      <c r="J25" s="120">
        <v>25</v>
      </c>
      <c r="K25" s="120">
        <v>2</v>
      </c>
      <c r="L25" s="120">
        <v>9</v>
      </c>
      <c r="M25" s="120">
        <v>16</v>
      </c>
      <c r="N25" s="120">
        <v>23</v>
      </c>
      <c r="O25" s="120">
        <v>30</v>
      </c>
      <c r="P25" s="120">
        <v>6</v>
      </c>
      <c r="Q25" s="120">
        <v>13</v>
      </c>
      <c r="R25" s="120">
        <v>20</v>
      </c>
      <c r="S25" s="120">
        <v>27</v>
      </c>
      <c r="T25" s="120">
        <v>4</v>
      </c>
      <c r="U25" s="120">
        <v>11</v>
      </c>
      <c r="V25" s="120">
        <v>18</v>
      </c>
      <c r="W25" s="120">
        <v>25</v>
      </c>
      <c r="X25" s="121">
        <v>1</v>
      </c>
      <c r="Y25" s="121">
        <v>8</v>
      </c>
      <c r="Z25" s="120">
        <v>15</v>
      </c>
      <c r="AA25" s="120">
        <v>22</v>
      </c>
      <c r="AB25" s="120">
        <v>29</v>
      </c>
      <c r="AC25" s="120">
        <v>5</v>
      </c>
      <c r="AD25" s="120">
        <v>12</v>
      </c>
      <c r="AE25" s="120">
        <v>19</v>
      </c>
      <c r="AF25" s="120">
        <v>26</v>
      </c>
      <c r="AG25" s="120">
        <v>5</v>
      </c>
      <c r="AH25" s="120">
        <v>12</v>
      </c>
      <c r="AI25" s="120">
        <v>19</v>
      </c>
      <c r="AJ25" s="120">
        <v>26</v>
      </c>
      <c r="AK25" s="120">
        <v>2</v>
      </c>
      <c r="AL25" s="120">
        <v>9</v>
      </c>
      <c r="AM25" s="120">
        <v>16</v>
      </c>
      <c r="AN25" s="120">
        <v>23</v>
      </c>
      <c r="AO25" s="120">
        <v>30</v>
      </c>
      <c r="AP25" s="120">
        <v>7</v>
      </c>
      <c r="AQ25" s="120">
        <v>14</v>
      </c>
      <c r="AR25" s="120">
        <v>21</v>
      </c>
      <c r="AS25" s="120">
        <v>28</v>
      </c>
      <c r="AT25" s="120">
        <v>4</v>
      </c>
      <c r="AU25" s="120">
        <v>11</v>
      </c>
      <c r="AV25" s="120">
        <v>18</v>
      </c>
      <c r="AW25" s="607">
        <v>25</v>
      </c>
      <c r="AX25" s="481">
        <v>2</v>
      </c>
      <c r="AY25" s="481">
        <v>9</v>
      </c>
      <c r="AZ25" s="481">
        <v>16</v>
      </c>
      <c r="BA25" s="481">
        <v>23</v>
      </c>
      <c r="BB25" s="481">
        <v>30</v>
      </c>
      <c r="BC25" s="481">
        <v>6</v>
      </c>
      <c r="BD25" s="481">
        <v>13</v>
      </c>
      <c r="BE25" s="481">
        <v>20</v>
      </c>
      <c r="BF25" s="481">
        <v>27</v>
      </c>
      <c r="BG25" s="35"/>
      <c r="BH25" s="1847"/>
      <c r="BI25" s="1847"/>
    </row>
    <row r="26" spans="1:61">
      <c r="A26" s="1845"/>
      <c r="B26" s="1857"/>
      <c r="C26" s="1898"/>
      <c r="D26" s="1899"/>
      <c r="E26" s="1894"/>
      <c r="F26" s="118" t="s">
        <v>239</v>
      </c>
      <c r="G26" s="120">
        <v>5</v>
      </c>
      <c r="H26" s="120">
        <v>12</v>
      </c>
      <c r="I26" s="120">
        <v>19</v>
      </c>
      <c r="J26" s="120">
        <v>26</v>
      </c>
      <c r="K26" s="120">
        <v>3</v>
      </c>
      <c r="L26" s="120">
        <v>10</v>
      </c>
      <c r="M26" s="120">
        <v>17</v>
      </c>
      <c r="N26" s="120">
        <v>24</v>
      </c>
      <c r="O26" s="120">
        <v>31</v>
      </c>
      <c r="P26" s="120">
        <v>7</v>
      </c>
      <c r="Q26" s="120">
        <v>14</v>
      </c>
      <c r="R26" s="120">
        <v>21</v>
      </c>
      <c r="S26" s="120">
        <v>28</v>
      </c>
      <c r="T26" s="120">
        <v>5</v>
      </c>
      <c r="U26" s="120">
        <v>12</v>
      </c>
      <c r="V26" s="120">
        <v>19</v>
      </c>
      <c r="W26" s="120">
        <v>26</v>
      </c>
      <c r="X26" s="121">
        <v>2</v>
      </c>
      <c r="Y26" s="120">
        <v>9</v>
      </c>
      <c r="Z26" s="120">
        <v>16</v>
      </c>
      <c r="AA26" s="120">
        <v>23</v>
      </c>
      <c r="AB26" s="120">
        <v>30</v>
      </c>
      <c r="AC26" s="120">
        <v>6</v>
      </c>
      <c r="AD26" s="120">
        <v>13</v>
      </c>
      <c r="AE26" s="120">
        <v>20</v>
      </c>
      <c r="AF26" s="120">
        <v>27</v>
      </c>
      <c r="AG26" s="120">
        <v>6</v>
      </c>
      <c r="AH26" s="120">
        <v>13</v>
      </c>
      <c r="AI26" s="120">
        <v>20</v>
      </c>
      <c r="AJ26" s="120">
        <v>27</v>
      </c>
      <c r="AK26" s="120">
        <v>3</v>
      </c>
      <c r="AL26" s="120">
        <v>10</v>
      </c>
      <c r="AM26" s="120">
        <v>17</v>
      </c>
      <c r="AN26" s="120">
        <v>24</v>
      </c>
      <c r="AO26" s="121">
        <v>1</v>
      </c>
      <c r="AP26" s="120">
        <v>8</v>
      </c>
      <c r="AQ26" s="120">
        <v>15</v>
      </c>
      <c r="AR26" s="120">
        <v>22</v>
      </c>
      <c r="AS26" s="120">
        <v>29</v>
      </c>
      <c r="AT26" s="120">
        <v>5</v>
      </c>
      <c r="AU26" s="121">
        <v>12</v>
      </c>
      <c r="AV26" s="120">
        <v>19</v>
      </c>
      <c r="AW26" s="607">
        <v>26</v>
      </c>
      <c r="AX26" s="120">
        <v>3</v>
      </c>
      <c r="AY26" s="120">
        <v>10</v>
      </c>
      <c r="AZ26" s="120">
        <v>17</v>
      </c>
      <c r="BA26" s="120">
        <v>24</v>
      </c>
      <c r="BB26" s="120">
        <v>31</v>
      </c>
      <c r="BC26" s="120">
        <v>7</v>
      </c>
      <c r="BD26" s="120">
        <v>14</v>
      </c>
      <c r="BE26" s="120">
        <v>21</v>
      </c>
      <c r="BF26" s="120">
        <v>28</v>
      </c>
      <c r="BG26" s="35"/>
      <c r="BH26" s="1847"/>
      <c r="BI26" s="1847"/>
    </row>
    <row r="27" spans="1:61">
      <c r="A27" s="1845"/>
      <c r="B27" s="1857"/>
      <c r="C27" s="1898"/>
      <c r="D27" s="1899"/>
      <c r="E27" s="1894"/>
      <c r="F27" s="118" t="s">
        <v>240</v>
      </c>
      <c r="G27" s="123">
        <v>6</v>
      </c>
      <c r="H27" s="123">
        <v>13</v>
      </c>
      <c r="I27" s="123">
        <v>20</v>
      </c>
      <c r="J27" s="123">
        <v>27</v>
      </c>
      <c r="K27" s="123">
        <v>4</v>
      </c>
      <c r="L27" s="123">
        <v>11</v>
      </c>
      <c r="M27" s="123">
        <v>18</v>
      </c>
      <c r="N27" s="123">
        <v>25</v>
      </c>
      <c r="O27" s="123">
        <v>1</v>
      </c>
      <c r="P27" s="123">
        <v>8</v>
      </c>
      <c r="Q27" s="123">
        <v>15</v>
      </c>
      <c r="R27" s="123">
        <v>22</v>
      </c>
      <c r="S27" s="123">
        <v>29</v>
      </c>
      <c r="T27" s="123">
        <v>6</v>
      </c>
      <c r="U27" s="123">
        <v>13</v>
      </c>
      <c r="V27" s="123">
        <v>20</v>
      </c>
      <c r="W27" s="123">
        <v>27</v>
      </c>
      <c r="X27" s="124">
        <v>3</v>
      </c>
      <c r="Y27" s="123">
        <v>10</v>
      </c>
      <c r="Z27" s="123">
        <v>17</v>
      </c>
      <c r="AA27" s="123">
        <v>24</v>
      </c>
      <c r="AB27" s="123">
        <v>31</v>
      </c>
      <c r="AC27" s="123">
        <v>7</v>
      </c>
      <c r="AD27" s="123">
        <v>14</v>
      </c>
      <c r="AE27" s="123">
        <v>21</v>
      </c>
      <c r="AF27" s="123">
        <v>28</v>
      </c>
      <c r="AG27" s="123">
        <v>7</v>
      </c>
      <c r="AH27" s="123">
        <v>14</v>
      </c>
      <c r="AI27" s="123">
        <v>21</v>
      </c>
      <c r="AJ27" s="123">
        <v>28</v>
      </c>
      <c r="AK27" s="123">
        <v>4</v>
      </c>
      <c r="AL27" s="123">
        <v>11</v>
      </c>
      <c r="AM27" s="123">
        <v>18</v>
      </c>
      <c r="AN27" s="123">
        <v>25</v>
      </c>
      <c r="AO27" s="123">
        <v>2</v>
      </c>
      <c r="AP27" s="124">
        <v>9</v>
      </c>
      <c r="AQ27" s="123">
        <v>16</v>
      </c>
      <c r="AR27" s="123">
        <v>23</v>
      </c>
      <c r="AS27" s="123">
        <v>30</v>
      </c>
      <c r="AT27" s="123">
        <v>6</v>
      </c>
      <c r="AU27" s="123">
        <v>13</v>
      </c>
      <c r="AV27" s="123">
        <v>20</v>
      </c>
      <c r="AW27" s="608">
        <v>27</v>
      </c>
      <c r="AX27" s="481">
        <v>4</v>
      </c>
      <c r="AY27" s="481">
        <v>11</v>
      </c>
      <c r="AZ27" s="481">
        <v>18</v>
      </c>
      <c r="BA27" s="481">
        <v>25</v>
      </c>
      <c r="BB27" s="481">
        <v>1</v>
      </c>
      <c r="BC27" s="481">
        <v>8</v>
      </c>
      <c r="BD27" s="481">
        <v>15</v>
      </c>
      <c r="BE27" s="481">
        <v>22</v>
      </c>
      <c r="BF27" s="481">
        <v>30</v>
      </c>
      <c r="BG27" s="35"/>
      <c r="BH27" s="1847"/>
      <c r="BI27" s="1847"/>
    </row>
    <row r="28" spans="1:61">
      <c r="A28" s="1845"/>
      <c r="B28" s="1857"/>
      <c r="C28" s="1898"/>
      <c r="D28" s="1899"/>
      <c r="E28" s="1894"/>
      <c r="F28" s="118" t="s">
        <v>241</v>
      </c>
      <c r="G28" s="123">
        <v>7</v>
      </c>
      <c r="H28" s="123">
        <v>14</v>
      </c>
      <c r="I28" s="123">
        <v>21</v>
      </c>
      <c r="J28" s="123">
        <v>28</v>
      </c>
      <c r="K28" s="123">
        <v>5</v>
      </c>
      <c r="L28" s="123">
        <v>12</v>
      </c>
      <c r="M28" s="123">
        <v>19</v>
      </c>
      <c r="N28" s="123">
        <v>26</v>
      </c>
      <c r="O28" s="123">
        <v>2</v>
      </c>
      <c r="P28" s="123">
        <v>9</v>
      </c>
      <c r="Q28" s="123">
        <v>16</v>
      </c>
      <c r="R28" s="123">
        <v>23</v>
      </c>
      <c r="S28" s="123">
        <v>30</v>
      </c>
      <c r="T28" s="123">
        <v>7</v>
      </c>
      <c r="U28" s="123">
        <v>14</v>
      </c>
      <c r="V28" s="123">
        <v>21</v>
      </c>
      <c r="W28" s="123">
        <v>28</v>
      </c>
      <c r="X28" s="124">
        <v>4</v>
      </c>
      <c r="Y28" s="123">
        <v>11</v>
      </c>
      <c r="Z28" s="123">
        <v>18</v>
      </c>
      <c r="AA28" s="123">
        <v>25</v>
      </c>
      <c r="AB28" s="123">
        <v>1</v>
      </c>
      <c r="AC28" s="123">
        <v>8</v>
      </c>
      <c r="AD28" s="123">
        <v>15</v>
      </c>
      <c r="AE28" s="123">
        <v>22</v>
      </c>
      <c r="AF28" s="123">
        <v>1</v>
      </c>
      <c r="AG28" s="124">
        <v>8</v>
      </c>
      <c r="AH28" s="123">
        <v>15</v>
      </c>
      <c r="AI28" s="123">
        <v>22</v>
      </c>
      <c r="AJ28" s="123">
        <v>29</v>
      </c>
      <c r="AK28" s="123">
        <v>5</v>
      </c>
      <c r="AL28" s="123">
        <v>12</v>
      </c>
      <c r="AM28" s="123">
        <v>19</v>
      </c>
      <c r="AN28" s="123">
        <v>26</v>
      </c>
      <c r="AO28" s="123">
        <v>3</v>
      </c>
      <c r="AP28" s="123">
        <v>10</v>
      </c>
      <c r="AQ28" s="123">
        <v>17</v>
      </c>
      <c r="AR28" s="123">
        <v>24</v>
      </c>
      <c r="AS28" s="123">
        <v>31</v>
      </c>
      <c r="AT28" s="123">
        <v>7</v>
      </c>
      <c r="AU28" s="123">
        <v>14</v>
      </c>
      <c r="AV28" s="123">
        <v>21</v>
      </c>
      <c r="AW28" s="608">
        <v>28</v>
      </c>
      <c r="AX28" s="481">
        <v>5</v>
      </c>
      <c r="AY28" s="481">
        <v>12</v>
      </c>
      <c r="AZ28" s="481">
        <v>19</v>
      </c>
      <c r="BA28" s="481">
        <v>26</v>
      </c>
      <c r="BB28" s="481">
        <v>2</v>
      </c>
      <c r="BC28" s="481">
        <v>9</v>
      </c>
      <c r="BD28" s="481">
        <v>16</v>
      </c>
      <c r="BE28" s="481">
        <v>23</v>
      </c>
      <c r="BF28" s="481">
        <v>31</v>
      </c>
      <c r="BG28" s="35"/>
      <c r="BH28" s="1847"/>
      <c r="BI28" s="1847"/>
    </row>
    <row r="29" spans="1:61">
      <c r="A29" s="1845"/>
      <c r="B29" s="1857"/>
      <c r="C29" s="1898"/>
      <c r="D29" s="1899"/>
      <c r="E29" s="1894"/>
      <c r="F29" s="45"/>
      <c r="G29" s="1933" t="s">
        <v>245</v>
      </c>
      <c r="H29" s="1934"/>
      <c r="I29" s="1934"/>
      <c r="J29" s="1934"/>
      <c r="K29" s="1934"/>
      <c r="L29" s="1934"/>
      <c r="M29" s="1934"/>
      <c r="N29" s="1934"/>
      <c r="O29" s="1934"/>
      <c r="P29" s="1934"/>
      <c r="Q29" s="1934"/>
      <c r="R29" s="1934"/>
      <c r="S29" s="1934"/>
      <c r="T29" s="1934"/>
      <c r="U29" s="1934"/>
      <c r="V29" s="1934"/>
      <c r="W29" s="1934"/>
      <c r="X29" s="1934"/>
      <c r="Y29" s="1934"/>
      <c r="Z29" s="1934"/>
      <c r="AA29" s="1934"/>
      <c r="AB29" s="1934"/>
      <c r="AC29" s="1934"/>
      <c r="AD29" s="1934"/>
      <c r="AE29" s="1934"/>
      <c r="AF29" s="1934"/>
      <c r="AG29" s="1934"/>
      <c r="AH29" s="1934"/>
      <c r="AI29" s="1934"/>
      <c r="AJ29" s="1934"/>
      <c r="AK29" s="1934"/>
      <c r="AL29" s="1934"/>
      <c r="AM29" s="1934"/>
      <c r="AN29" s="1934"/>
      <c r="AO29" s="1934"/>
      <c r="AP29" s="1934"/>
      <c r="AQ29" s="1934"/>
      <c r="AR29" s="1934"/>
      <c r="AS29" s="1934"/>
      <c r="AT29" s="1934"/>
      <c r="AU29" s="1934"/>
      <c r="AV29" s="1934"/>
      <c r="AW29" s="1934"/>
      <c r="AX29" s="1935"/>
      <c r="AY29" s="1934"/>
      <c r="AZ29" s="1935"/>
      <c r="BA29" s="1935"/>
      <c r="BB29" s="1935"/>
      <c r="BC29" s="1935"/>
      <c r="BD29" s="1935"/>
      <c r="BE29" s="1935"/>
      <c r="BF29" s="1935"/>
      <c r="BG29" s="33"/>
      <c r="BH29" s="1847"/>
      <c r="BI29" s="1847"/>
    </row>
    <row r="30" spans="1:61">
      <c r="A30" s="1845"/>
      <c r="B30" s="1857"/>
      <c r="C30" s="1898"/>
      <c r="D30" s="1899"/>
      <c r="E30" s="1894"/>
      <c r="F30" s="46"/>
      <c r="G30" s="48">
        <v>36</v>
      </c>
      <c r="H30" s="49">
        <v>37</v>
      </c>
      <c r="I30" s="49">
        <v>38</v>
      </c>
      <c r="J30" s="49">
        <v>39</v>
      </c>
      <c r="K30" s="49">
        <v>40</v>
      </c>
      <c r="L30" s="49">
        <v>41</v>
      </c>
      <c r="M30" s="49">
        <v>42</v>
      </c>
      <c r="N30" s="50">
        <v>43</v>
      </c>
      <c r="O30" s="50">
        <v>44</v>
      </c>
      <c r="P30" s="50">
        <v>45</v>
      </c>
      <c r="Q30" s="50">
        <v>46</v>
      </c>
      <c r="R30" s="50">
        <v>47</v>
      </c>
      <c r="S30" s="50">
        <v>48</v>
      </c>
      <c r="T30" s="50">
        <v>49</v>
      </c>
      <c r="U30" s="50">
        <v>50</v>
      </c>
      <c r="V30" s="50">
        <v>51</v>
      </c>
      <c r="W30" s="50">
        <v>52</v>
      </c>
      <c r="X30" s="50">
        <v>53</v>
      </c>
      <c r="Y30" s="50">
        <v>1</v>
      </c>
      <c r="Z30" s="50">
        <v>2</v>
      </c>
      <c r="AA30" s="50">
        <v>3</v>
      </c>
      <c r="AB30" s="50">
        <v>4</v>
      </c>
      <c r="AC30" s="50">
        <v>5</v>
      </c>
      <c r="AD30" s="50">
        <v>6</v>
      </c>
      <c r="AE30" s="50">
        <v>7</v>
      </c>
      <c r="AF30" s="50">
        <v>8</v>
      </c>
      <c r="AG30" s="50">
        <v>9</v>
      </c>
      <c r="AH30" s="50">
        <v>10</v>
      </c>
      <c r="AI30" s="50">
        <v>11</v>
      </c>
      <c r="AJ30" s="49">
        <v>12</v>
      </c>
      <c r="AK30" s="49">
        <v>13</v>
      </c>
      <c r="AL30" s="49">
        <v>14</v>
      </c>
      <c r="AM30" s="49">
        <v>15</v>
      </c>
      <c r="AN30" s="50">
        <v>16</v>
      </c>
      <c r="AO30" s="49">
        <v>17</v>
      </c>
      <c r="AP30" s="49">
        <v>18</v>
      </c>
      <c r="AQ30" s="49">
        <v>19</v>
      </c>
      <c r="AR30" s="49">
        <v>20</v>
      </c>
      <c r="AS30" s="49">
        <v>21</v>
      </c>
      <c r="AT30" s="49">
        <v>22</v>
      </c>
      <c r="AU30" s="49">
        <v>23</v>
      </c>
      <c r="AV30" s="49">
        <v>24</v>
      </c>
      <c r="AW30" s="49">
        <v>25</v>
      </c>
      <c r="AX30" s="49">
        <v>26</v>
      </c>
      <c r="AY30" s="49">
        <v>27</v>
      </c>
      <c r="AZ30" s="49">
        <v>28</v>
      </c>
      <c r="BA30" s="49">
        <v>29</v>
      </c>
      <c r="BB30" s="49">
        <v>30</v>
      </c>
      <c r="BC30" s="49">
        <v>31</v>
      </c>
      <c r="BD30" s="49">
        <v>32</v>
      </c>
      <c r="BE30" s="49">
        <v>33</v>
      </c>
      <c r="BF30" s="49">
        <v>34</v>
      </c>
      <c r="BG30" s="32"/>
      <c r="BH30" s="1847"/>
      <c r="BI30" s="1847"/>
    </row>
    <row r="31" spans="1:61">
      <c r="A31" s="1845"/>
      <c r="B31" s="1857"/>
      <c r="C31" s="1898"/>
      <c r="D31" s="1899"/>
      <c r="E31" s="1894"/>
      <c r="F31" s="46"/>
      <c r="G31" s="1936" t="s">
        <v>246</v>
      </c>
      <c r="H31" s="1935"/>
      <c r="I31" s="1935"/>
      <c r="J31" s="1935"/>
      <c r="K31" s="1935"/>
      <c r="L31" s="1935"/>
      <c r="M31" s="1935"/>
      <c r="N31" s="1935"/>
      <c r="O31" s="1935"/>
      <c r="P31" s="1935"/>
      <c r="Q31" s="1935"/>
      <c r="R31" s="1935"/>
      <c r="S31" s="1935"/>
      <c r="T31" s="1935"/>
      <c r="U31" s="1935"/>
      <c r="V31" s="1935"/>
      <c r="W31" s="1935"/>
      <c r="X31" s="1935"/>
      <c r="Y31" s="1935"/>
      <c r="Z31" s="1935"/>
      <c r="AA31" s="1935"/>
      <c r="AB31" s="1935"/>
      <c r="AC31" s="1935"/>
      <c r="AD31" s="1935"/>
      <c r="AE31" s="1935"/>
      <c r="AF31" s="1935"/>
      <c r="AG31" s="1935"/>
      <c r="AH31" s="1935"/>
      <c r="AI31" s="1935"/>
      <c r="AJ31" s="1935"/>
      <c r="AK31" s="1935"/>
      <c r="AL31" s="1935"/>
      <c r="AM31" s="1935"/>
      <c r="AN31" s="1935"/>
      <c r="AO31" s="1935"/>
      <c r="AP31" s="1935"/>
      <c r="AQ31" s="1935"/>
      <c r="AR31" s="1935"/>
      <c r="AS31" s="1935"/>
      <c r="AT31" s="1935"/>
      <c r="AU31" s="1935"/>
      <c r="AV31" s="1935"/>
      <c r="AW31" s="1935"/>
      <c r="AX31" s="1935"/>
      <c r="AY31" s="1935"/>
      <c r="AZ31" s="1935"/>
      <c r="BA31" s="1935"/>
      <c r="BB31" s="1935"/>
      <c r="BC31" s="1935"/>
      <c r="BD31" s="1935"/>
      <c r="BE31" s="1935"/>
      <c r="BF31" s="1935"/>
      <c r="BG31" s="33"/>
      <c r="BH31" s="1847"/>
      <c r="BI31" s="1847"/>
    </row>
    <row r="32" spans="1:61" ht="15.75" thickBot="1">
      <c r="A32" s="1845"/>
      <c r="B32" s="1858"/>
      <c r="C32" s="1900"/>
      <c r="D32" s="1901"/>
      <c r="E32" s="1895"/>
      <c r="F32" s="47"/>
      <c r="G32" s="51">
        <v>1</v>
      </c>
      <c r="H32" s="52">
        <v>2</v>
      </c>
      <c r="I32" s="52">
        <v>3</v>
      </c>
      <c r="J32" s="52">
        <v>4</v>
      </c>
      <c r="K32" s="52">
        <v>5</v>
      </c>
      <c r="L32" s="52">
        <v>6</v>
      </c>
      <c r="M32" s="52">
        <v>7</v>
      </c>
      <c r="N32" s="53">
        <v>8</v>
      </c>
      <c r="O32" s="53">
        <v>9</v>
      </c>
      <c r="P32" s="53">
        <v>10</v>
      </c>
      <c r="Q32" s="53">
        <v>11</v>
      </c>
      <c r="R32" s="53">
        <v>12</v>
      </c>
      <c r="S32" s="53">
        <v>13</v>
      </c>
      <c r="T32" s="53">
        <v>14</v>
      </c>
      <c r="U32" s="53">
        <v>15</v>
      </c>
      <c r="V32" s="53">
        <v>16</v>
      </c>
      <c r="W32" s="53">
        <v>17</v>
      </c>
      <c r="X32" s="53">
        <v>18</v>
      </c>
      <c r="Y32" s="53">
        <v>19</v>
      </c>
      <c r="Z32" s="53">
        <v>20</v>
      </c>
      <c r="AA32" s="53">
        <v>21</v>
      </c>
      <c r="AB32" s="53">
        <v>22</v>
      </c>
      <c r="AC32" s="53">
        <v>23</v>
      </c>
      <c r="AD32" s="53">
        <v>24</v>
      </c>
      <c r="AE32" s="53">
        <v>25</v>
      </c>
      <c r="AF32" s="53">
        <v>26</v>
      </c>
      <c r="AG32" s="53">
        <v>27</v>
      </c>
      <c r="AH32" s="53">
        <v>28</v>
      </c>
      <c r="AI32" s="53">
        <v>29</v>
      </c>
      <c r="AJ32" s="52">
        <v>30</v>
      </c>
      <c r="AK32" s="52">
        <v>31</v>
      </c>
      <c r="AL32" s="52">
        <v>32</v>
      </c>
      <c r="AM32" s="52">
        <v>33</v>
      </c>
      <c r="AN32" s="53">
        <v>34</v>
      </c>
      <c r="AO32" s="52">
        <v>35</v>
      </c>
      <c r="AP32" s="52">
        <v>36</v>
      </c>
      <c r="AQ32" s="52">
        <v>37</v>
      </c>
      <c r="AR32" s="52">
        <v>38</v>
      </c>
      <c r="AS32" s="52">
        <v>39</v>
      </c>
      <c r="AT32" s="52">
        <v>40</v>
      </c>
      <c r="AU32" s="52">
        <v>41</v>
      </c>
      <c r="AV32" s="52">
        <v>42</v>
      </c>
      <c r="AW32" s="52">
        <v>43</v>
      </c>
      <c r="AX32" s="52">
        <v>44</v>
      </c>
      <c r="AY32" s="52">
        <v>45</v>
      </c>
      <c r="AZ32" s="52">
        <v>46</v>
      </c>
      <c r="BA32" s="52">
        <v>47</v>
      </c>
      <c r="BB32" s="52">
        <v>48</v>
      </c>
      <c r="BC32" s="52">
        <v>49</v>
      </c>
      <c r="BD32" s="52">
        <v>50</v>
      </c>
      <c r="BE32" s="52">
        <v>51</v>
      </c>
      <c r="BF32" s="52">
        <v>52</v>
      </c>
      <c r="BG32" s="32"/>
      <c r="BH32" s="1848"/>
      <c r="BI32" s="1848"/>
    </row>
    <row r="33" spans="1:61" ht="15.75" thickBot="1">
      <c r="A33" s="12"/>
      <c r="B33" s="13"/>
      <c r="C33" s="13"/>
      <c r="D33" s="14"/>
      <c r="E33" s="19"/>
      <c r="F33" s="19"/>
      <c r="G33" s="20"/>
      <c r="H33" s="20"/>
      <c r="I33" s="20"/>
      <c r="J33" s="20"/>
      <c r="K33" s="20"/>
      <c r="L33" s="20"/>
      <c r="M33" s="20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0"/>
      <c r="AK33" s="20"/>
      <c r="AL33" s="20"/>
      <c r="AM33" s="20"/>
      <c r="AN33" s="21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32"/>
      <c r="BH33" s="22"/>
      <c r="BI33" s="22"/>
    </row>
    <row r="34" spans="1:61" ht="15" customHeight="1">
      <c r="A34" s="1844"/>
      <c r="B34" s="1889" t="s">
        <v>247</v>
      </c>
      <c r="C34" s="1859" t="s">
        <v>248</v>
      </c>
      <c r="D34" s="1860"/>
      <c r="E34" s="56" t="s">
        <v>249</v>
      </c>
      <c r="F34" s="58"/>
      <c r="G34" s="41">
        <f>G36+G38+G40+G42+G44+G46+G48+G50+G52+G54+G56+G58</f>
        <v>28</v>
      </c>
      <c r="H34" s="152">
        <f t="shared" ref="H34:AU34" si="0">H36+H38+H40+H42+H44+H46+H48+H50+H52+H54+H56+H58</f>
        <v>28</v>
      </c>
      <c r="I34" s="152">
        <f t="shared" si="0"/>
        <v>28</v>
      </c>
      <c r="J34" s="152">
        <f t="shared" si="0"/>
        <v>28</v>
      </c>
      <c r="K34" s="152">
        <f t="shared" si="0"/>
        <v>28</v>
      </c>
      <c r="L34" s="152">
        <f t="shared" si="0"/>
        <v>28</v>
      </c>
      <c r="M34" s="152">
        <f t="shared" si="0"/>
        <v>28</v>
      </c>
      <c r="N34" s="152">
        <f t="shared" si="0"/>
        <v>28</v>
      </c>
      <c r="O34" s="152">
        <f t="shared" si="0"/>
        <v>28</v>
      </c>
      <c r="P34" s="152">
        <f t="shared" si="0"/>
        <v>28</v>
      </c>
      <c r="Q34" s="152">
        <f t="shared" si="0"/>
        <v>28</v>
      </c>
      <c r="R34" s="152">
        <f t="shared" si="0"/>
        <v>28</v>
      </c>
      <c r="S34" s="152">
        <f t="shared" si="0"/>
        <v>28</v>
      </c>
      <c r="T34" s="152">
        <f t="shared" si="0"/>
        <v>28</v>
      </c>
      <c r="U34" s="152">
        <f t="shared" si="0"/>
        <v>28</v>
      </c>
      <c r="V34" s="152">
        <f t="shared" si="0"/>
        <v>28</v>
      </c>
      <c r="W34" s="152">
        <f t="shared" si="0"/>
        <v>30</v>
      </c>
      <c r="X34" s="1872" t="s">
        <v>38</v>
      </c>
      <c r="Y34" s="1873"/>
      <c r="Z34" s="152">
        <f t="shared" si="0"/>
        <v>30</v>
      </c>
      <c r="AA34" s="152">
        <f t="shared" si="0"/>
        <v>30</v>
      </c>
      <c r="AB34" s="152">
        <f t="shared" si="0"/>
        <v>30</v>
      </c>
      <c r="AC34" s="152">
        <f t="shared" si="0"/>
        <v>30</v>
      </c>
      <c r="AD34" s="152">
        <f t="shared" si="0"/>
        <v>29</v>
      </c>
      <c r="AE34" s="152">
        <f t="shared" si="0"/>
        <v>29</v>
      </c>
      <c r="AF34" s="152">
        <f t="shared" si="0"/>
        <v>29</v>
      </c>
      <c r="AG34" s="152">
        <f t="shared" si="0"/>
        <v>29</v>
      </c>
      <c r="AH34" s="152">
        <f t="shared" si="0"/>
        <v>29</v>
      </c>
      <c r="AI34" s="152">
        <f t="shared" si="0"/>
        <v>29</v>
      </c>
      <c r="AJ34" s="152">
        <f t="shared" si="0"/>
        <v>29</v>
      </c>
      <c r="AK34" s="152">
        <f t="shared" si="0"/>
        <v>29</v>
      </c>
      <c r="AL34" s="152">
        <f t="shared" si="0"/>
        <v>29</v>
      </c>
      <c r="AM34" s="152">
        <f t="shared" si="0"/>
        <v>29</v>
      </c>
      <c r="AN34" s="152">
        <f t="shared" si="0"/>
        <v>29</v>
      </c>
      <c r="AO34" s="152">
        <f t="shared" si="0"/>
        <v>29</v>
      </c>
      <c r="AP34" s="152">
        <f t="shared" si="0"/>
        <v>30</v>
      </c>
      <c r="AQ34" s="152">
        <f t="shared" si="0"/>
        <v>30</v>
      </c>
      <c r="AR34" s="152">
        <f t="shared" si="0"/>
        <v>30</v>
      </c>
      <c r="AS34" s="152">
        <f t="shared" si="0"/>
        <v>30</v>
      </c>
      <c r="AT34" s="152">
        <f t="shared" si="0"/>
        <v>29</v>
      </c>
      <c r="AU34" s="152">
        <f t="shared" si="0"/>
        <v>29</v>
      </c>
      <c r="AV34" s="1863" t="s">
        <v>130</v>
      </c>
      <c r="AW34" s="1864"/>
      <c r="AX34" s="1902" t="s">
        <v>38</v>
      </c>
      <c r="AY34" s="1903"/>
      <c r="AZ34" s="1903"/>
      <c r="BA34" s="1903"/>
      <c r="BB34" s="1903"/>
      <c r="BC34" s="1903"/>
      <c r="BD34" s="1903"/>
      <c r="BE34" s="1903"/>
      <c r="BF34" s="1904"/>
      <c r="BG34" s="23"/>
      <c r="BH34" s="1840">
        <f>SUM(G34:W34,Z34:AU34)</f>
        <v>1124</v>
      </c>
      <c r="BI34" s="1840">
        <f>SUM(G35:W35,Z35:AU35)</f>
        <v>562</v>
      </c>
    </row>
    <row r="35" spans="1:61" ht="15.75" thickBot="1">
      <c r="A35" s="1844"/>
      <c r="B35" s="1890"/>
      <c r="C35" s="1861"/>
      <c r="D35" s="1862"/>
      <c r="E35" s="57" t="s">
        <v>251</v>
      </c>
      <c r="F35" s="58"/>
      <c r="G35" s="70">
        <f>G37+G39+G41+G43+G45+G47+G49+G51+G53+G55+G57+G59</f>
        <v>14</v>
      </c>
      <c r="H35" s="164">
        <f t="shared" ref="H35:AU35" si="1">H37+H39+H41+H43+H45+H47+H49+H51+H53+H55+H57+H59</f>
        <v>14</v>
      </c>
      <c r="I35" s="164">
        <f t="shared" si="1"/>
        <v>14</v>
      </c>
      <c r="J35" s="164">
        <f t="shared" si="1"/>
        <v>14</v>
      </c>
      <c r="K35" s="164">
        <f t="shared" si="1"/>
        <v>14</v>
      </c>
      <c r="L35" s="164">
        <f t="shared" si="1"/>
        <v>14</v>
      </c>
      <c r="M35" s="164">
        <f t="shared" si="1"/>
        <v>14</v>
      </c>
      <c r="N35" s="164">
        <f t="shared" si="1"/>
        <v>14</v>
      </c>
      <c r="O35" s="164">
        <f t="shared" si="1"/>
        <v>14</v>
      </c>
      <c r="P35" s="164">
        <f t="shared" si="1"/>
        <v>14</v>
      </c>
      <c r="Q35" s="164">
        <f t="shared" si="1"/>
        <v>14</v>
      </c>
      <c r="R35" s="164">
        <f t="shared" si="1"/>
        <v>14</v>
      </c>
      <c r="S35" s="164">
        <f t="shared" si="1"/>
        <v>14</v>
      </c>
      <c r="T35" s="164">
        <f t="shared" si="1"/>
        <v>14</v>
      </c>
      <c r="U35" s="164">
        <f t="shared" si="1"/>
        <v>14</v>
      </c>
      <c r="V35" s="164">
        <f t="shared" si="1"/>
        <v>14</v>
      </c>
      <c r="W35" s="164">
        <f t="shared" si="1"/>
        <v>15</v>
      </c>
      <c r="X35" s="1874"/>
      <c r="Y35" s="1875"/>
      <c r="Z35" s="164">
        <f t="shared" si="1"/>
        <v>15</v>
      </c>
      <c r="AA35" s="164">
        <f t="shared" si="1"/>
        <v>15</v>
      </c>
      <c r="AB35" s="164">
        <f t="shared" si="1"/>
        <v>15</v>
      </c>
      <c r="AC35" s="164">
        <f t="shared" si="1"/>
        <v>15</v>
      </c>
      <c r="AD35" s="164">
        <f t="shared" si="1"/>
        <v>14.5</v>
      </c>
      <c r="AE35" s="164">
        <f t="shared" si="1"/>
        <v>14.5</v>
      </c>
      <c r="AF35" s="164">
        <f t="shared" si="1"/>
        <v>14.5</v>
      </c>
      <c r="AG35" s="164">
        <f t="shared" si="1"/>
        <v>14.5</v>
      </c>
      <c r="AH35" s="164">
        <f t="shared" si="1"/>
        <v>14.5</v>
      </c>
      <c r="AI35" s="164">
        <f t="shared" si="1"/>
        <v>14.5</v>
      </c>
      <c r="AJ35" s="164">
        <f t="shared" si="1"/>
        <v>14.5</v>
      </c>
      <c r="AK35" s="164">
        <f t="shared" si="1"/>
        <v>14.5</v>
      </c>
      <c r="AL35" s="164">
        <f t="shared" si="1"/>
        <v>14.5</v>
      </c>
      <c r="AM35" s="164">
        <f t="shared" si="1"/>
        <v>14.5</v>
      </c>
      <c r="AN35" s="164">
        <f t="shared" si="1"/>
        <v>14.5</v>
      </c>
      <c r="AO35" s="164">
        <f t="shared" si="1"/>
        <v>14.5</v>
      </c>
      <c r="AP35" s="164">
        <f t="shared" si="1"/>
        <v>15</v>
      </c>
      <c r="AQ35" s="164">
        <f t="shared" si="1"/>
        <v>15</v>
      </c>
      <c r="AR35" s="164">
        <f t="shared" si="1"/>
        <v>15</v>
      </c>
      <c r="AS35" s="164">
        <f t="shared" si="1"/>
        <v>15</v>
      </c>
      <c r="AT35" s="164">
        <f t="shared" si="1"/>
        <v>14.5</v>
      </c>
      <c r="AU35" s="164">
        <f t="shared" si="1"/>
        <v>14.5</v>
      </c>
      <c r="AV35" s="1865"/>
      <c r="AW35" s="1866"/>
      <c r="AX35" s="1905"/>
      <c r="AY35" s="1906"/>
      <c r="AZ35" s="1906"/>
      <c r="BA35" s="1906"/>
      <c r="BB35" s="1906"/>
      <c r="BC35" s="1906"/>
      <c r="BD35" s="1906"/>
      <c r="BE35" s="1906"/>
      <c r="BF35" s="1907"/>
      <c r="BG35" s="23"/>
      <c r="BH35" s="1841"/>
      <c r="BI35" s="1841"/>
    </row>
    <row r="36" spans="1:61">
      <c r="A36" s="1844"/>
      <c r="B36" s="1888" t="s">
        <v>96</v>
      </c>
      <c r="C36" s="1852" t="s">
        <v>97</v>
      </c>
      <c r="D36" s="1853"/>
      <c r="E36" s="54" t="s">
        <v>249</v>
      </c>
      <c r="F36" s="58"/>
      <c r="G36" s="15">
        <f>График1!J24</f>
        <v>2</v>
      </c>
      <c r="H36" s="144">
        <f>График1!K24</f>
        <v>2</v>
      </c>
      <c r="I36" s="144">
        <f>График1!L24</f>
        <v>2</v>
      </c>
      <c r="J36" s="144">
        <f>График1!M24</f>
        <v>2</v>
      </c>
      <c r="K36" s="144">
        <f>График1!N24</f>
        <v>2</v>
      </c>
      <c r="L36" s="144">
        <f>График1!O24</f>
        <v>2</v>
      </c>
      <c r="M36" s="144">
        <f>График1!P24</f>
        <v>2</v>
      </c>
      <c r="N36" s="144">
        <f>График1!Q24</f>
        <v>2</v>
      </c>
      <c r="O36" s="144">
        <f>График1!R24</f>
        <v>2</v>
      </c>
      <c r="P36" s="144">
        <f>График1!S24</f>
        <v>2</v>
      </c>
      <c r="Q36" s="144">
        <f>График1!T24</f>
        <v>2</v>
      </c>
      <c r="R36" s="144">
        <f>График1!U24</f>
        <v>2</v>
      </c>
      <c r="S36" s="144">
        <f>График1!V24</f>
        <v>2</v>
      </c>
      <c r="T36" s="144">
        <f>График1!W24</f>
        <v>2</v>
      </c>
      <c r="U36" s="144">
        <f>График1!X24</f>
        <v>2</v>
      </c>
      <c r="V36" s="144">
        <f>График1!Y24</f>
        <v>2</v>
      </c>
      <c r="W36" s="144">
        <f>График1!Z24</f>
        <v>2</v>
      </c>
      <c r="X36" s="1874"/>
      <c r="Y36" s="1875"/>
      <c r="Z36" s="144">
        <f>График1!AC24</f>
        <v>2</v>
      </c>
      <c r="AA36" s="144">
        <f>График1!AD24</f>
        <v>2</v>
      </c>
      <c r="AB36" s="144">
        <f>График1!AE24</f>
        <v>2</v>
      </c>
      <c r="AC36" s="144">
        <f>График1!AF24</f>
        <v>2</v>
      </c>
      <c r="AD36" s="144">
        <f>График1!AG24</f>
        <v>2</v>
      </c>
      <c r="AE36" s="144">
        <f>График1!AH24</f>
        <v>2</v>
      </c>
      <c r="AF36" s="144">
        <f>График1!AI24</f>
        <v>2</v>
      </c>
      <c r="AG36" s="144">
        <f>График1!AJ24</f>
        <v>2</v>
      </c>
      <c r="AH36" s="144">
        <f>График1!AK24</f>
        <v>2</v>
      </c>
      <c r="AI36" s="144">
        <f>График1!AL24</f>
        <v>2</v>
      </c>
      <c r="AJ36" s="144">
        <f>График1!AM24</f>
        <v>2</v>
      </c>
      <c r="AK36" s="144">
        <f>График1!AN24</f>
        <v>2</v>
      </c>
      <c r="AL36" s="144">
        <f>График1!AO24</f>
        <v>2</v>
      </c>
      <c r="AM36" s="144">
        <f>График1!AP24</f>
        <v>2</v>
      </c>
      <c r="AN36" s="144">
        <f>График1!AQ24</f>
        <v>2</v>
      </c>
      <c r="AO36" s="144">
        <f>График1!AR24</f>
        <v>2</v>
      </c>
      <c r="AP36" s="144">
        <f>График1!AS24</f>
        <v>2</v>
      </c>
      <c r="AQ36" s="144">
        <f>График1!AT24</f>
        <v>2</v>
      </c>
      <c r="AR36" s="144">
        <f>График1!AU24</f>
        <v>2</v>
      </c>
      <c r="AS36" s="144">
        <f>График1!AV24</f>
        <v>2</v>
      </c>
      <c r="AT36" s="144">
        <f>График1!AW24</f>
        <v>2</v>
      </c>
      <c r="AU36" s="144">
        <f>График1!AX24</f>
        <v>2</v>
      </c>
      <c r="AV36" s="1865"/>
      <c r="AW36" s="1866"/>
      <c r="AX36" s="1905"/>
      <c r="AY36" s="1906"/>
      <c r="AZ36" s="1906"/>
      <c r="BA36" s="1906"/>
      <c r="BB36" s="1906"/>
      <c r="BC36" s="1906"/>
      <c r="BD36" s="1906"/>
      <c r="BE36" s="1906"/>
      <c r="BF36" s="1907"/>
      <c r="BG36" s="24"/>
      <c r="BH36" s="1842">
        <f>SUM(G36:W36,Z36:AU36)</f>
        <v>78</v>
      </c>
      <c r="BI36" s="1842">
        <f>SUM(G37:W37,Z37:AU37)</f>
        <v>39</v>
      </c>
    </row>
    <row r="37" spans="1:61" ht="15.75" thickBot="1">
      <c r="A37" s="1844"/>
      <c r="B37" s="1888"/>
      <c r="C37" s="1854"/>
      <c r="D37" s="1855"/>
      <c r="E37" s="55" t="s">
        <v>251</v>
      </c>
      <c r="F37" s="58"/>
      <c r="G37" s="16">
        <f>G36/2</f>
        <v>1</v>
      </c>
      <c r="H37" s="145">
        <f t="shared" ref="H37:W37" si="2">H36/2</f>
        <v>1</v>
      </c>
      <c r="I37" s="145">
        <f t="shared" si="2"/>
        <v>1</v>
      </c>
      <c r="J37" s="145">
        <f t="shared" si="2"/>
        <v>1</v>
      </c>
      <c r="K37" s="145">
        <f t="shared" si="2"/>
        <v>1</v>
      </c>
      <c r="L37" s="145">
        <f t="shared" si="2"/>
        <v>1</v>
      </c>
      <c r="M37" s="145">
        <f t="shared" si="2"/>
        <v>1</v>
      </c>
      <c r="N37" s="145">
        <f t="shared" si="2"/>
        <v>1</v>
      </c>
      <c r="O37" s="145">
        <f t="shared" si="2"/>
        <v>1</v>
      </c>
      <c r="P37" s="145">
        <f t="shared" si="2"/>
        <v>1</v>
      </c>
      <c r="Q37" s="145">
        <f t="shared" si="2"/>
        <v>1</v>
      </c>
      <c r="R37" s="145">
        <f t="shared" si="2"/>
        <v>1</v>
      </c>
      <c r="S37" s="145">
        <f t="shared" si="2"/>
        <v>1</v>
      </c>
      <c r="T37" s="145">
        <f t="shared" si="2"/>
        <v>1</v>
      </c>
      <c r="U37" s="145">
        <f t="shared" si="2"/>
        <v>1</v>
      </c>
      <c r="V37" s="145">
        <f t="shared" si="2"/>
        <v>1</v>
      </c>
      <c r="W37" s="145">
        <f t="shared" si="2"/>
        <v>1</v>
      </c>
      <c r="X37" s="1874"/>
      <c r="Y37" s="1875"/>
      <c r="Z37" s="145">
        <f t="shared" ref="Z37:AU37" si="3">Z36/2</f>
        <v>1</v>
      </c>
      <c r="AA37" s="145">
        <f t="shared" si="3"/>
        <v>1</v>
      </c>
      <c r="AB37" s="145">
        <f t="shared" si="3"/>
        <v>1</v>
      </c>
      <c r="AC37" s="145">
        <f t="shared" si="3"/>
        <v>1</v>
      </c>
      <c r="AD37" s="145">
        <f t="shared" si="3"/>
        <v>1</v>
      </c>
      <c r="AE37" s="145">
        <f t="shared" si="3"/>
        <v>1</v>
      </c>
      <c r="AF37" s="145">
        <f t="shared" si="3"/>
        <v>1</v>
      </c>
      <c r="AG37" s="145">
        <f t="shared" si="3"/>
        <v>1</v>
      </c>
      <c r="AH37" s="145">
        <f t="shared" si="3"/>
        <v>1</v>
      </c>
      <c r="AI37" s="145">
        <f t="shared" si="3"/>
        <v>1</v>
      </c>
      <c r="AJ37" s="145">
        <f t="shared" si="3"/>
        <v>1</v>
      </c>
      <c r="AK37" s="145">
        <f t="shared" si="3"/>
        <v>1</v>
      </c>
      <c r="AL37" s="145">
        <f t="shared" si="3"/>
        <v>1</v>
      </c>
      <c r="AM37" s="145">
        <f t="shared" si="3"/>
        <v>1</v>
      </c>
      <c r="AN37" s="145">
        <f t="shared" si="3"/>
        <v>1</v>
      </c>
      <c r="AO37" s="145">
        <f t="shared" si="3"/>
        <v>1</v>
      </c>
      <c r="AP37" s="145">
        <f t="shared" si="3"/>
        <v>1</v>
      </c>
      <c r="AQ37" s="145">
        <f t="shared" si="3"/>
        <v>1</v>
      </c>
      <c r="AR37" s="145">
        <f t="shared" si="3"/>
        <v>1</v>
      </c>
      <c r="AS37" s="145">
        <f t="shared" si="3"/>
        <v>1</v>
      </c>
      <c r="AT37" s="145">
        <f t="shared" si="3"/>
        <v>1</v>
      </c>
      <c r="AU37" s="145">
        <f t="shared" si="3"/>
        <v>1</v>
      </c>
      <c r="AV37" s="1865"/>
      <c r="AW37" s="1866"/>
      <c r="AX37" s="1905"/>
      <c r="AY37" s="1906"/>
      <c r="AZ37" s="1906"/>
      <c r="BA37" s="1906"/>
      <c r="BB37" s="1906"/>
      <c r="BC37" s="1906"/>
      <c r="BD37" s="1906"/>
      <c r="BE37" s="1906"/>
      <c r="BF37" s="1907"/>
      <c r="BG37" s="24"/>
      <c r="BH37" s="1843"/>
      <c r="BI37" s="1843"/>
    </row>
    <row r="38" spans="1:61">
      <c r="A38" s="1844"/>
      <c r="B38" s="1888" t="s">
        <v>96</v>
      </c>
      <c r="C38" s="1852" t="s">
        <v>252</v>
      </c>
      <c r="D38" s="1853"/>
      <c r="E38" s="54" t="s">
        <v>249</v>
      </c>
      <c r="F38" s="58"/>
      <c r="G38" s="15">
        <f>График1!J25</f>
        <v>3</v>
      </c>
      <c r="H38" s="144">
        <f>График1!K25</f>
        <v>3</v>
      </c>
      <c r="I38" s="144">
        <f>График1!L25</f>
        <v>3</v>
      </c>
      <c r="J38" s="144">
        <f>График1!M25</f>
        <v>3</v>
      </c>
      <c r="K38" s="144">
        <f>График1!N25</f>
        <v>3</v>
      </c>
      <c r="L38" s="144">
        <f>График1!O25</f>
        <v>3</v>
      </c>
      <c r="M38" s="144">
        <f>График1!P25</f>
        <v>3</v>
      </c>
      <c r="N38" s="144">
        <f>График1!Q25</f>
        <v>3</v>
      </c>
      <c r="O38" s="144">
        <f>График1!R25</f>
        <v>3</v>
      </c>
      <c r="P38" s="144">
        <f>График1!S25</f>
        <v>3</v>
      </c>
      <c r="Q38" s="144">
        <f>График1!T25</f>
        <v>3</v>
      </c>
      <c r="R38" s="144">
        <f>График1!U25</f>
        <v>3</v>
      </c>
      <c r="S38" s="144">
        <f>График1!V25</f>
        <v>3</v>
      </c>
      <c r="T38" s="144">
        <f>График1!W25</f>
        <v>3</v>
      </c>
      <c r="U38" s="144">
        <f>График1!X25</f>
        <v>3</v>
      </c>
      <c r="V38" s="144">
        <f>График1!Y25</f>
        <v>3</v>
      </c>
      <c r="W38" s="144">
        <f>График1!Z25</f>
        <v>3</v>
      </c>
      <c r="X38" s="1874"/>
      <c r="Y38" s="1875"/>
      <c r="Z38" s="144">
        <f>График1!AC25</f>
        <v>3</v>
      </c>
      <c r="AA38" s="144">
        <f>График1!AD25</f>
        <v>3</v>
      </c>
      <c r="AB38" s="144">
        <f>График1!AE25</f>
        <v>3</v>
      </c>
      <c r="AC38" s="144">
        <f>График1!AF25</f>
        <v>3</v>
      </c>
      <c r="AD38" s="144">
        <f>График1!AG25</f>
        <v>3</v>
      </c>
      <c r="AE38" s="144">
        <f>График1!AH25</f>
        <v>3</v>
      </c>
      <c r="AF38" s="144">
        <f>График1!AI25</f>
        <v>3</v>
      </c>
      <c r="AG38" s="144">
        <f>График1!AJ25</f>
        <v>3</v>
      </c>
      <c r="AH38" s="144">
        <f>График1!AK25</f>
        <v>3</v>
      </c>
      <c r="AI38" s="144">
        <f>График1!AL25</f>
        <v>3</v>
      </c>
      <c r="AJ38" s="144">
        <f>График1!AM25</f>
        <v>3</v>
      </c>
      <c r="AK38" s="144">
        <f>График1!AN25</f>
        <v>3</v>
      </c>
      <c r="AL38" s="144">
        <f>График1!AO25</f>
        <v>3</v>
      </c>
      <c r="AM38" s="144">
        <f>График1!AP25</f>
        <v>3</v>
      </c>
      <c r="AN38" s="144">
        <f>График1!AQ25</f>
        <v>3</v>
      </c>
      <c r="AO38" s="144">
        <f>График1!AR25</f>
        <v>3</v>
      </c>
      <c r="AP38" s="144">
        <f>График1!AS25</f>
        <v>3</v>
      </c>
      <c r="AQ38" s="144">
        <f>График1!AT25</f>
        <v>3</v>
      </c>
      <c r="AR38" s="144">
        <f>График1!AU25</f>
        <v>3</v>
      </c>
      <c r="AS38" s="144">
        <f>График1!AV25</f>
        <v>3</v>
      </c>
      <c r="AT38" s="144">
        <f>График1!AW25</f>
        <v>3</v>
      </c>
      <c r="AU38" s="144">
        <f>График1!AX25</f>
        <v>3</v>
      </c>
      <c r="AV38" s="1865"/>
      <c r="AW38" s="1866"/>
      <c r="AX38" s="1905"/>
      <c r="AY38" s="1906"/>
      <c r="AZ38" s="1906"/>
      <c r="BA38" s="1906"/>
      <c r="BB38" s="1906"/>
      <c r="BC38" s="1906"/>
      <c r="BD38" s="1906"/>
      <c r="BE38" s="1906"/>
      <c r="BF38" s="1907"/>
      <c r="BG38" s="24"/>
      <c r="BH38" s="1842">
        <f>SUM(G38:W38,Z38:AU38)</f>
        <v>117</v>
      </c>
      <c r="BI38" s="1842">
        <f>SUM(G39:W39,Z39:AU39)</f>
        <v>58.5</v>
      </c>
    </row>
    <row r="39" spans="1:61" ht="15.75" thickBot="1">
      <c r="A39" s="1844"/>
      <c r="B39" s="1888"/>
      <c r="C39" s="1854"/>
      <c r="D39" s="1855"/>
      <c r="E39" s="55" t="s">
        <v>251</v>
      </c>
      <c r="F39" s="58"/>
      <c r="G39" s="16">
        <f>G38/2</f>
        <v>1.5</v>
      </c>
      <c r="H39" s="145">
        <f t="shared" ref="H39:W39" si="4">H38/2</f>
        <v>1.5</v>
      </c>
      <c r="I39" s="145">
        <f t="shared" si="4"/>
        <v>1.5</v>
      </c>
      <c r="J39" s="145">
        <f t="shared" si="4"/>
        <v>1.5</v>
      </c>
      <c r="K39" s="145">
        <f t="shared" si="4"/>
        <v>1.5</v>
      </c>
      <c r="L39" s="145">
        <f t="shared" si="4"/>
        <v>1.5</v>
      </c>
      <c r="M39" s="145">
        <f t="shared" si="4"/>
        <v>1.5</v>
      </c>
      <c r="N39" s="145">
        <f t="shared" si="4"/>
        <v>1.5</v>
      </c>
      <c r="O39" s="145">
        <f t="shared" si="4"/>
        <v>1.5</v>
      </c>
      <c r="P39" s="145">
        <f t="shared" si="4"/>
        <v>1.5</v>
      </c>
      <c r="Q39" s="145">
        <f t="shared" si="4"/>
        <v>1.5</v>
      </c>
      <c r="R39" s="145">
        <f t="shared" si="4"/>
        <v>1.5</v>
      </c>
      <c r="S39" s="145">
        <f t="shared" si="4"/>
        <v>1.5</v>
      </c>
      <c r="T39" s="145">
        <f t="shared" si="4"/>
        <v>1.5</v>
      </c>
      <c r="U39" s="145">
        <f t="shared" si="4"/>
        <v>1.5</v>
      </c>
      <c r="V39" s="145">
        <f t="shared" si="4"/>
        <v>1.5</v>
      </c>
      <c r="W39" s="145">
        <f t="shared" si="4"/>
        <v>1.5</v>
      </c>
      <c r="X39" s="1874"/>
      <c r="Y39" s="1875"/>
      <c r="Z39" s="145">
        <f t="shared" ref="Z39:AU39" si="5">Z38/2</f>
        <v>1.5</v>
      </c>
      <c r="AA39" s="145">
        <f t="shared" si="5"/>
        <v>1.5</v>
      </c>
      <c r="AB39" s="145">
        <f t="shared" si="5"/>
        <v>1.5</v>
      </c>
      <c r="AC39" s="145">
        <f t="shared" si="5"/>
        <v>1.5</v>
      </c>
      <c r="AD39" s="145">
        <f t="shared" si="5"/>
        <v>1.5</v>
      </c>
      <c r="AE39" s="145">
        <f t="shared" si="5"/>
        <v>1.5</v>
      </c>
      <c r="AF39" s="145">
        <f t="shared" si="5"/>
        <v>1.5</v>
      </c>
      <c r="AG39" s="145">
        <f t="shared" si="5"/>
        <v>1.5</v>
      </c>
      <c r="AH39" s="145">
        <f t="shared" si="5"/>
        <v>1.5</v>
      </c>
      <c r="AI39" s="145">
        <f t="shared" si="5"/>
        <v>1.5</v>
      </c>
      <c r="AJ39" s="145">
        <f t="shared" si="5"/>
        <v>1.5</v>
      </c>
      <c r="AK39" s="145">
        <f t="shared" si="5"/>
        <v>1.5</v>
      </c>
      <c r="AL39" s="145">
        <f t="shared" si="5"/>
        <v>1.5</v>
      </c>
      <c r="AM39" s="145">
        <f t="shared" si="5"/>
        <v>1.5</v>
      </c>
      <c r="AN39" s="145">
        <f t="shared" si="5"/>
        <v>1.5</v>
      </c>
      <c r="AO39" s="145">
        <f t="shared" si="5"/>
        <v>1.5</v>
      </c>
      <c r="AP39" s="145">
        <f t="shared" si="5"/>
        <v>1.5</v>
      </c>
      <c r="AQ39" s="145">
        <f t="shared" si="5"/>
        <v>1.5</v>
      </c>
      <c r="AR39" s="145">
        <f t="shared" si="5"/>
        <v>1.5</v>
      </c>
      <c r="AS39" s="145">
        <f t="shared" si="5"/>
        <v>1.5</v>
      </c>
      <c r="AT39" s="145">
        <f t="shared" si="5"/>
        <v>1.5</v>
      </c>
      <c r="AU39" s="145">
        <f t="shared" si="5"/>
        <v>1.5</v>
      </c>
      <c r="AV39" s="1865"/>
      <c r="AW39" s="1866"/>
      <c r="AX39" s="1905"/>
      <c r="AY39" s="1906"/>
      <c r="AZ39" s="1906"/>
      <c r="BA39" s="1906"/>
      <c r="BB39" s="1906"/>
      <c r="BC39" s="1906"/>
      <c r="BD39" s="1906"/>
      <c r="BE39" s="1906"/>
      <c r="BF39" s="1907"/>
      <c r="BG39" s="24"/>
      <c r="BH39" s="1843"/>
      <c r="BI39" s="1843"/>
    </row>
    <row r="40" spans="1:61">
      <c r="A40" s="1844"/>
      <c r="B40" s="1888" t="s">
        <v>100</v>
      </c>
      <c r="C40" s="1852" t="s">
        <v>253</v>
      </c>
      <c r="D40" s="1853"/>
      <c r="E40" s="54" t="s">
        <v>249</v>
      </c>
      <c r="F40" s="58"/>
      <c r="G40" s="15">
        <f>График1!J26</f>
        <v>3</v>
      </c>
      <c r="H40" s="144">
        <f>График1!K26</f>
        <v>3</v>
      </c>
      <c r="I40" s="144">
        <f>График1!L26</f>
        <v>3</v>
      </c>
      <c r="J40" s="144">
        <f>График1!M26</f>
        <v>3</v>
      </c>
      <c r="K40" s="144">
        <f>График1!N26</f>
        <v>3</v>
      </c>
      <c r="L40" s="144">
        <f>График1!O26</f>
        <v>3</v>
      </c>
      <c r="M40" s="144">
        <f>График1!P26</f>
        <v>3</v>
      </c>
      <c r="N40" s="144">
        <f>График1!Q26</f>
        <v>3</v>
      </c>
      <c r="O40" s="144">
        <f>График1!R26</f>
        <v>3</v>
      </c>
      <c r="P40" s="144">
        <f>График1!S26</f>
        <v>3</v>
      </c>
      <c r="Q40" s="144">
        <f>График1!T26</f>
        <v>3</v>
      </c>
      <c r="R40" s="144">
        <f>График1!U26</f>
        <v>3</v>
      </c>
      <c r="S40" s="144">
        <f>График1!V26</f>
        <v>3</v>
      </c>
      <c r="T40" s="144">
        <f>График1!W26</f>
        <v>3</v>
      </c>
      <c r="U40" s="144">
        <f>График1!X26</f>
        <v>3</v>
      </c>
      <c r="V40" s="144">
        <f>График1!Y26</f>
        <v>3</v>
      </c>
      <c r="W40" s="144">
        <f>График1!Z26</f>
        <v>3</v>
      </c>
      <c r="X40" s="1874"/>
      <c r="Y40" s="1875"/>
      <c r="Z40" s="144">
        <f>График1!AC26</f>
        <v>3</v>
      </c>
      <c r="AA40" s="144">
        <f>График1!AD26</f>
        <v>3</v>
      </c>
      <c r="AB40" s="144">
        <f>График1!AE26</f>
        <v>3</v>
      </c>
      <c r="AC40" s="144">
        <f>График1!AF26</f>
        <v>3</v>
      </c>
      <c r="AD40" s="144">
        <f>График1!AG26</f>
        <v>3</v>
      </c>
      <c r="AE40" s="144">
        <f>График1!AH26</f>
        <v>3</v>
      </c>
      <c r="AF40" s="144">
        <f>График1!AI26</f>
        <v>3</v>
      </c>
      <c r="AG40" s="144">
        <f>График1!AJ26</f>
        <v>3</v>
      </c>
      <c r="AH40" s="144">
        <f>График1!AK26</f>
        <v>3</v>
      </c>
      <c r="AI40" s="144">
        <f>График1!AL26</f>
        <v>3</v>
      </c>
      <c r="AJ40" s="144">
        <f>График1!AM26</f>
        <v>3</v>
      </c>
      <c r="AK40" s="144">
        <f>График1!AN26</f>
        <v>3</v>
      </c>
      <c r="AL40" s="144">
        <f>График1!AO26</f>
        <v>3</v>
      </c>
      <c r="AM40" s="144">
        <f>График1!AP26</f>
        <v>3</v>
      </c>
      <c r="AN40" s="144">
        <f>График1!AQ26</f>
        <v>3</v>
      </c>
      <c r="AO40" s="144">
        <f>График1!AR26</f>
        <v>3</v>
      </c>
      <c r="AP40" s="144">
        <f>График1!AS26</f>
        <v>3</v>
      </c>
      <c r="AQ40" s="144">
        <f>График1!AT26</f>
        <v>3</v>
      </c>
      <c r="AR40" s="144">
        <f>График1!AU26</f>
        <v>3</v>
      </c>
      <c r="AS40" s="144">
        <f>График1!AV26</f>
        <v>3</v>
      </c>
      <c r="AT40" s="144">
        <f>График1!AW26</f>
        <v>3</v>
      </c>
      <c r="AU40" s="144">
        <f>График1!AX26</f>
        <v>3</v>
      </c>
      <c r="AV40" s="1865"/>
      <c r="AW40" s="1866"/>
      <c r="AX40" s="1905"/>
      <c r="AY40" s="1906"/>
      <c r="AZ40" s="1906"/>
      <c r="BA40" s="1906"/>
      <c r="BB40" s="1906"/>
      <c r="BC40" s="1906"/>
      <c r="BD40" s="1906"/>
      <c r="BE40" s="1906"/>
      <c r="BF40" s="1907"/>
      <c r="BG40" s="24"/>
      <c r="BH40" s="1842">
        <f>SUM(G40:W40,Z40:AU40)</f>
        <v>117</v>
      </c>
      <c r="BI40" s="1842">
        <f>SUM(G41:W41,Z41:AU41)</f>
        <v>58.5</v>
      </c>
    </row>
    <row r="41" spans="1:61" ht="15.75" thickBot="1">
      <c r="A41" s="1844"/>
      <c r="B41" s="1888"/>
      <c r="C41" s="1854"/>
      <c r="D41" s="1855"/>
      <c r="E41" s="55" t="s">
        <v>251</v>
      </c>
      <c r="F41" s="58"/>
      <c r="G41" s="16">
        <f>G40/2</f>
        <v>1.5</v>
      </c>
      <c r="H41" s="145">
        <f t="shared" ref="H41:W41" si="6">H40/2</f>
        <v>1.5</v>
      </c>
      <c r="I41" s="145">
        <f t="shared" si="6"/>
        <v>1.5</v>
      </c>
      <c r="J41" s="145">
        <f t="shared" si="6"/>
        <v>1.5</v>
      </c>
      <c r="K41" s="145">
        <f t="shared" si="6"/>
        <v>1.5</v>
      </c>
      <c r="L41" s="145">
        <f t="shared" si="6"/>
        <v>1.5</v>
      </c>
      <c r="M41" s="145">
        <f t="shared" si="6"/>
        <v>1.5</v>
      </c>
      <c r="N41" s="145">
        <f t="shared" si="6"/>
        <v>1.5</v>
      </c>
      <c r="O41" s="145">
        <f t="shared" si="6"/>
        <v>1.5</v>
      </c>
      <c r="P41" s="145">
        <f t="shared" si="6"/>
        <v>1.5</v>
      </c>
      <c r="Q41" s="145">
        <f t="shared" si="6"/>
        <v>1.5</v>
      </c>
      <c r="R41" s="145">
        <f t="shared" si="6"/>
        <v>1.5</v>
      </c>
      <c r="S41" s="145">
        <f t="shared" si="6"/>
        <v>1.5</v>
      </c>
      <c r="T41" s="145">
        <f t="shared" si="6"/>
        <v>1.5</v>
      </c>
      <c r="U41" s="145">
        <f t="shared" si="6"/>
        <v>1.5</v>
      </c>
      <c r="V41" s="145">
        <f t="shared" si="6"/>
        <v>1.5</v>
      </c>
      <c r="W41" s="145">
        <f t="shared" si="6"/>
        <v>1.5</v>
      </c>
      <c r="X41" s="1874"/>
      <c r="Y41" s="1875"/>
      <c r="Z41" s="145">
        <f t="shared" ref="Z41:AU41" si="7">Z40/2</f>
        <v>1.5</v>
      </c>
      <c r="AA41" s="145">
        <f t="shared" si="7"/>
        <v>1.5</v>
      </c>
      <c r="AB41" s="145">
        <f t="shared" si="7"/>
        <v>1.5</v>
      </c>
      <c r="AC41" s="145">
        <f t="shared" si="7"/>
        <v>1.5</v>
      </c>
      <c r="AD41" s="145">
        <f t="shared" si="7"/>
        <v>1.5</v>
      </c>
      <c r="AE41" s="145">
        <f t="shared" si="7"/>
        <v>1.5</v>
      </c>
      <c r="AF41" s="145">
        <f t="shared" si="7"/>
        <v>1.5</v>
      </c>
      <c r="AG41" s="145">
        <f t="shared" si="7"/>
        <v>1.5</v>
      </c>
      <c r="AH41" s="145">
        <f t="shared" si="7"/>
        <v>1.5</v>
      </c>
      <c r="AI41" s="145">
        <f t="shared" si="7"/>
        <v>1.5</v>
      </c>
      <c r="AJ41" s="145">
        <f t="shared" si="7"/>
        <v>1.5</v>
      </c>
      <c r="AK41" s="145">
        <f t="shared" si="7"/>
        <v>1.5</v>
      </c>
      <c r="AL41" s="145">
        <f t="shared" si="7"/>
        <v>1.5</v>
      </c>
      <c r="AM41" s="145">
        <f t="shared" si="7"/>
        <v>1.5</v>
      </c>
      <c r="AN41" s="145">
        <f t="shared" si="7"/>
        <v>1.5</v>
      </c>
      <c r="AO41" s="145">
        <f t="shared" si="7"/>
        <v>1.5</v>
      </c>
      <c r="AP41" s="145">
        <f t="shared" si="7"/>
        <v>1.5</v>
      </c>
      <c r="AQ41" s="145">
        <f t="shared" si="7"/>
        <v>1.5</v>
      </c>
      <c r="AR41" s="145">
        <f t="shared" si="7"/>
        <v>1.5</v>
      </c>
      <c r="AS41" s="145">
        <f t="shared" si="7"/>
        <v>1.5</v>
      </c>
      <c r="AT41" s="145">
        <f t="shared" si="7"/>
        <v>1.5</v>
      </c>
      <c r="AU41" s="145">
        <f t="shared" si="7"/>
        <v>1.5</v>
      </c>
      <c r="AV41" s="1865"/>
      <c r="AW41" s="1866"/>
      <c r="AX41" s="1905"/>
      <c r="AY41" s="1906"/>
      <c r="AZ41" s="1906"/>
      <c r="BA41" s="1906"/>
      <c r="BB41" s="1906"/>
      <c r="BC41" s="1906"/>
      <c r="BD41" s="1906"/>
      <c r="BE41" s="1906"/>
      <c r="BF41" s="1907"/>
      <c r="BG41" s="24"/>
      <c r="BH41" s="1843"/>
      <c r="BI41" s="1843"/>
    </row>
    <row r="42" spans="1:61">
      <c r="A42" s="1844"/>
      <c r="B42" s="1888" t="s">
        <v>102</v>
      </c>
      <c r="C42" s="1852" t="s">
        <v>103</v>
      </c>
      <c r="D42" s="1853"/>
      <c r="E42" s="54" t="s">
        <v>249</v>
      </c>
      <c r="F42" s="58"/>
      <c r="G42" s="15">
        <f>График1!J27</f>
        <v>4</v>
      </c>
      <c r="H42" s="144">
        <f>График1!K27</f>
        <v>4</v>
      </c>
      <c r="I42" s="144">
        <f>График1!L27</f>
        <v>4</v>
      </c>
      <c r="J42" s="144">
        <f>График1!M27</f>
        <v>4</v>
      </c>
      <c r="K42" s="144">
        <f>График1!N27</f>
        <v>4</v>
      </c>
      <c r="L42" s="144">
        <f>График1!O27</f>
        <v>4</v>
      </c>
      <c r="M42" s="144">
        <f>График1!P27</f>
        <v>4</v>
      </c>
      <c r="N42" s="144">
        <f>График1!Q27</f>
        <v>4</v>
      </c>
      <c r="O42" s="144">
        <f>График1!R27</f>
        <v>4</v>
      </c>
      <c r="P42" s="144">
        <f>График1!S27</f>
        <v>4</v>
      </c>
      <c r="Q42" s="144">
        <f>График1!T27</f>
        <v>4</v>
      </c>
      <c r="R42" s="144">
        <f>График1!U27</f>
        <v>4</v>
      </c>
      <c r="S42" s="144">
        <f>График1!V27</f>
        <v>4</v>
      </c>
      <c r="T42" s="144">
        <f>График1!W27</f>
        <v>4</v>
      </c>
      <c r="U42" s="144">
        <f>График1!X27</f>
        <v>4</v>
      </c>
      <c r="V42" s="144">
        <f>График1!Y27</f>
        <v>4</v>
      </c>
      <c r="W42" s="144">
        <f>График1!Z27</f>
        <v>4</v>
      </c>
      <c r="X42" s="1874"/>
      <c r="Y42" s="1875"/>
      <c r="Z42" s="144">
        <f>График1!AC27</f>
        <v>4</v>
      </c>
      <c r="AA42" s="144">
        <f>График1!AD27</f>
        <v>4</v>
      </c>
      <c r="AB42" s="144">
        <f>График1!AE27</f>
        <v>4</v>
      </c>
      <c r="AC42" s="144">
        <f>График1!AF27</f>
        <v>4</v>
      </c>
      <c r="AD42" s="144">
        <f>График1!AG27</f>
        <v>4</v>
      </c>
      <c r="AE42" s="144">
        <f>График1!AH27</f>
        <v>4</v>
      </c>
      <c r="AF42" s="144">
        <f>График1!AI27</f>
        <v>4</v>
      </c>
      <c r="AG42" s="144">
        <f>График1!AJ27</f>
        <v>4</v>
      </c>
      <c r="AH42" s="144">
        <f>График1!AK27</f>
        <v>4</v>
      </c>
      <c r="AI42" s="144">
        <f>График1!AL27</f>
        <v>4</v>
      </c>
      <c r="AJ42" s="144">
        <f>График1!AM27</f>
        <v>4</v>
      </c>
      <c r="AK42" s="144">
        <f>График1!AN27</f>
        <v>4</v>
      </c>
      <c r="AL42" s="144">
        <f>График1!AO27</f>
        <v>4</v>
      </c>
      <c r="AM42" s="144">
        <f>График1!AP27</f>
        <v>4</v>
      </c>
      <c r="AN42" s="144">
        <f>График1!AQ27</f>
        <v>4</v>
      </c>
      <c r="AO42" s="144">
        <f>График1!AR27</f>
        <v>4</v>
      </c>
      <c r="AP42" s="144">
        <f>График1!AS27</f>
        <v>4</v>
      </c>
      <c r="AQ42" s="144">
        <f>График1!AT27</f>
        <v>4</v>
      </c>
      <c r="AR42" s="144">
        <f>График1!AU27</f>
        <v>4</v>
      </c>
      <c r="AS42" s="144">
        <f>График1!AV27</f>
        <v>4</v>
      </c>
      <c r="AT42" s="144">
        <f>График1!AW27</f>
        <v>4</v>
      </c>
      <c r="AU42" s="144">
        <f>График1!AX27</f>
        <v>4</v>
      </c>
      <c r="AV42" s="1865"/>
      <c r="AW42" s="1866"/>
      <c r="AX42" s="1905"/>
      <c r="AY42" s="1906"/>
      <c r="AZ42" s="1906"/>
      <c r="BA42" s="1906"/>
      <c r="BB42" s="1906"/>
      <c r="BC42" s="1906"/>
      <c r="BD42" s="1906"/>
      <c r="BE42" s="1906"/>
      <c r="BF42" s="1907"/>
      <c r="BG42" s="24"/>
      <c r="BH42" s="1842">
        <f>SUM(G42:W42,Z42:AU42)</f>
        <v>156</v>
      </c>
      <c r="BI42" s="1842">
        <f>SUM(G43:W43,Z43:AU43)</f>
        <v>78</v>
      </c>
    </row>
    <row r="43" spans="1:61" ht="15.75" thickBot="1">
      <c r="A43" s="1844"/>
      <c r="B43" s="1888"/>
      <c r="C43" s="1854"/>
      <c r="D43" s="1855"/>
      <c r="E43" s="55" t="s">
        <v>251</v>
      </c>
      <c r="F43" s="58"/>
      <c r="G43" s="16">
        <f>G42/2</f>
        <v>2</v>
      </c>
      <c r="H43" s="145">
        <f t="shared" ref="H43:W43" si="8">H42/2</f>
        <v>2</v>
      </c>
      <c r="I43" s="145">
        <f t="shared" si="8"/>
        <v>2</v>
      </c>
      <c r="J43" s="145">
        <f t="shared" si="8"/>
        <v>2</v>
      </c>
      <c r="K43" s="145">
        <f t="shared" si="8"/>
        <v>2</v>
      </c>
      <c r="L43" s="145">
        <f t="shared" si="8"/>
        <v>2</v>
      </c>
      <c r="M43" s="145">
        <f t="shared" si="8"/>
        <v>2</v>
      </c>
      <c r="N43" s="145">
        <f t="shared" si="8"/>
        <v>2</v>
      </c>
      <c r="O43" s="145">
        <f t="shared" si="8"/>
        <v>2</v>
      </c>
      <c r="P43" s="145">
        <f t="shared" si="8"/>
        <v>2</v>
      </c>
      <c r="Q43" s="145">
        <f t="shared" si="8"/>
        <v>2</v>
      </c>
      <c r="R43" s="145">
        <f t="shared" si="8"/>
        <v>2</v>
      </c>
      <c r="S43" s="145">
        <f t="shared" si="8"/>
        <v>2</v>
      </c>
      <c r="T43" s="145">
        <f t="shared" si="8"/>
        <v>2</v>
      </c>
      <c r="U43" s="145">
        <f t="shared" si="8"/>
        <v>2</v>
      </c>
      <c r="V43" s="145">
        <f t="shared" si="8"/>
        <v>2</v>
      </c>
      <c r="W43" s="145">
        <f t="shared" si="8"/>
        <v>2</v>
      </c>
      <c r="X43" s="1874"/>
      <c r="Y43" s="1875"/>
      <c r="Z43" s="145">
        <f t="shared" ref="Z43:AU43" si="9">Z42/2</f>
        <v>2</v>
      </c>
      <c r="AA43" s="145">
        <f t="shared" si="9"/>
        <v>2</v>
      </c>
      <c r="AB43" s="145">
        <f t="shared" si="9"/>
        <v>2</v>
      </c>
      <c r="AC43" s="145">
        <f t="shared" si="9"/>
        <v>2</v>
      </c>
      <c r="AD43" s="145">
        <f t="shared" si="9"/>
        <v>2</v>
      </c>
      <c r="AE43" s="145">
        <f t="shared" si="9"/>
        <v>2</v>
      </c>
      <c r="AF43" s="145">
        <f t="shared" si="9"/>
        <v>2</v>
      </c>
      <c r="AG43" s="145">
        <f t="shared" si="9"/>
        <v>2</v>
      </c>
      <c r="AH43" s="145">
        <f t="shared" si="9"/>
        <v>2</v>
      </c>
      <c r="AI43" s="145">
        <f t="shared" si="9"/>
        <v>2</v>
      </c>
      <c r="AJ43" s="145">
        <f t="shared" si="9"/>
        <v>2</v>
      </c>
      <c r="AK43" s="145">
        <f t="shared" si="9"/>
        <v>2</v>
      </c>
      <c r="AL43" s="145">
        <f t="shared" si="9"/>
        <v>2</v>
      </c>
      <c r="AM43" s="145">
        <f t="shared" si="9"/>
        <v>2</v>
      </c>
      <c r="AN43" s="145">
        <f t="shared" si="9"/>
        <v>2</v>
      </c>
      <c r="AO43" s="145">
        <f t="shared" si="9"/>
        <v>2</v>
      </c>
      <c r="AP43" s="145">
        <f t="shared" si="9"/>
        <v>2</v>
      </c>
      <c r="AQ43" s="145">
        <f t="shared" si="9"/>
        <v>2</v>
      </c>
      <c r="AR43" s="145">
        <f t="shared" si="9"/>
        <v>2</v>
      </c>
      <c r="AS43" s="145">
        <f t="shared" si="9"/>
        <v>2</v>
      </c>
      <c r="AT43" s="145">
        <f t="shared" si="9"/>
        <v>2</v>
      </c>
      <c r="AU43" s="145">
        <f t="shared" si="9"/>
        <v>2</v>
      </c>
      <c r="AV43" s="1865"/>
      <c r="AW43" s="1866"/>
      <c r="AX43" s="1905"/>
      <c r="AY43" s="1906"/>
      <c r="AZ43" s="1906"/>
      <c r="BA43" s="1906"/>
      <c r="BB43" s="1906"/>
      <c r="BC43" s="1906"/>
      <c r="BD43" s="1906"/>
      <c r="BE43" s="1906"/>
      <c r="BF43" s="1907"/>
      <c r="BG43" s="24"/>
      <c r="BH43" s="1843"/>
      <c r="BI43" s="1843"/>
    </row>
    <row r="44" spans="1:61">
      <c r="A44" s="1844"/>
      <c r="B44" s="1888" t="s">
        <v>105</v>
      </c>
      <c r="C44" s="1852" t="s">
        <v>106</v>
      </c>
      <c r="D44" s="1853"/>
      <c r="E44" s="54" t="s">
        <v>249</v>
      </c>
      <c r="F44" s="58"/>
      <c r="G44" s="15">
        <f>График1!J28</f>
        <v>3</v>
      </c>
      <c r="H44" s="144">
        <f>График1!K28</f>
        <v>3</v>
      </c>
      <c r="I44" s="144">
        <f>График1!L28</f>
        <v>3</v>
      </c>
      <c r="J44" s="144">
        <f>График1!M28</f>
        <v>3</v>
      </c>
      <c r="K44" s="144">
        <f>График1!N28</f>
        <v>3</v>
      </c>
      <c r="L44" s="144">
        <f>График1!O28</f>
        <v>3</v>
      </c>
      <c r="M44" s="144">
        <f>График1!P28</f>
        <v>3</v>
      </c>
      <c r="N44" s="144">
        <f>График1!Q28</f>
        <v>3</v>
      </c>
      <c r="O44" s="144">
        <f>График1!R28</f>
        <v>3</v>
      </c>
      <c r="P44" s="144">
        <f>График1!S28</f>
        <v>3</v>
      </c>
      <c r="Q44" s="144">
        <f>График1!T28</f>
        <v>3</v>
      </c>
      <c r="R44" s="144">
        <f>График1!U28</f>
        <v>3</v>
      </c>
      <c r="S44" s="144">
        <f>График1!V28</f>
        <v>3</v>
      </c>
      <c r="T44" s="144">
        <f>График1!W28</f>
        <v>3</v>
      </c>
      <c r="U44" s="144">
        <f>График1!X28</f>
        <v>3</v>
      </c>
      <c r="V44" s="144">
        <f>График1!Y28</f>
        <v>3</v>
      </c>
      <c r="W44" s="144">
        <f>График1!Z28</f>
        <v>3</v>
      </c>
      <c r="X44" s="1874"/>
      <c r="Y44" s="1875"/>
      <c r="Z44" s="144">
        <f>График1!AC28</f>
        <v>3</v>
      </c>
      <c r="AA44" s="144">
        <f>График1!AD28</f>
        <v>3</v>
      </c>
      <c r="AB44" s="144">
        <f>График1!AE28</f>
        <v>3</v>
      </c>
      <c r="AC44" s="144">
        <f>График1!AF28</f>
        <v>3</v>
      </c>
      <c r="AD44" s="144">
        <f>График1!AG28</f>
        <v>3</v>
      </c>
      <c r="AE44" s="144">
        <f>График1!AH28</f>
        <v>3</v>
      </c>
      <c r="AF44" s="144">
        <f>График1!AI28</f>
        <v>3</v>
      </c>
      <c r="AG44" s="144">
        <f>График1!AJ28</f>
        <v>3</v>
      </c>
      <c r="AH44" s="144">
        <f>График1!AK28</f>
        <v>3</v>
      </c>
      <c r="AI44" s="144">
        <f>График1!AL28</f>
        <v>3</v>
      </c>
      <c r="AJ44" s="144">
        <f>График1!AM28</f>
        <v>3</v>
      </c>
      <c r="AK44" s="144">
        <f>График1!AN28</f>
        <v>3</v>
      </c>
      <c r="AL44" s="144">
        <f>График1!AO28</f>
        <v>3</v>
      </c>
      <c r="AM44" s="144">
        <f>График1!AP28</f>
        <v>3</v>
      </c>
      <c r="AN44" s="144">
        <f>График1!AQ28</f>
        <v>3</v>
      </c>
      <c r="AO44" s="144">
        <f>График1!AR28</f>
        <v>3</v>
      </c>
      <c r="AP44" s="144">
        <f>График1!AS28</f>
        <v>3</v>
      </c>
      <c r="AQ44" s="144">
        <f>График1!AT28</f>
        <v>3</v>
      </c>
      <c r="AR44" s="144">
        <f>График1!AU28</f>
        <v>3</v>
      </c>
      <c r="AS44" s="144">
        <f>График1!AV28</f>
        <v>3</v>
      </c>
      <c r="AT44" s="144">
        <f>График1!AW28</f>
        <v>3</v>
      </c>
      <c r="AU44" s="144">
        <f>График1!AX28</f>
        <v>3</v>
      </c>
      <c r="AV44" s="1865"/>
      <c r="AW44" s="1866"/>
      <c r="AX44" s="1905"/>
      <c r="AY44" s="1906"/>
      <c r="AZ44" s="1906"/>
      <c r="BA44" s="1906"/>
      <c r="BB44" s="1906"/>
      <c r="BC44" s="1906"/>
      <c r="BD44" s="1906"/>
      <c r="BE44" s="1906"/>
      <c r="BF44" s="1907"/>
      <c r="BG44" s="24"/>
      <c r="BH44" s="1842">
        <f>SUM(G44:W44,Z44:AU44)</f>
        <v>117</v>
      </c>
      <c r="BI44" s="1842">
        <f>SUM(G45:W45,Z45:AU45)</f>
        <v>58.5</v>
      </c>
    </row>
    <row r="45" spans="1:61" ht="15.75" thickBot="1">
      <c r="A45" s="1844"/>
      <c r="B45" s="1888"/>
      <c r="C45" s="1854"/>
      <c r="D45" s="1855"/>
      <c r="E45" s="55" t="s">
        <v>251</v>
      </c>
      <c r="F45" s="58"/>
      <c r="G45" s="68">
        <f>G44/2</f>
        <v>1.5</v>
      </c>
      <c r="H45" s="162">
        <f t="shared" ref="H45:W45" si="10">H44/2</f>
        <v>1.5</v>
      </c>
      <c r="I45" s="162">
        <f t="shared" si="10"/>
        <v>1.5</v>
      </c>
      <c r="J45" s="162">
        <f t="shared" si="10"/>
        <v>1.5</v>
      </c>
      <c r="K45" s="162">
        <f t="shared" si="10"/>
        <v>1.5</v>
      </c>
      <c r="L45" s="162">
        <f t="shared" si="10"/>
        <v>1.5</v>
      </c>
      <c r="M45" s="162">
        <f t="shared" si="10"/>
        <v>1.5</v>
      </c>
      <c r="N45" s="162">
        <f t="shared" si="10"/>
        <v>1.5</v>
      </c>
      <c r="O45" s="162">
        <f t="shared" si="10"/>
        <v>1.5</v>
      </c>
      <c r="P45" s="162">
        <f t="shared" si="10"/>
        <v>1.5</v>
      </c>
      <c r="Q45" s="162">
        <f t="shared" si="10"/>
        <v>1.5</v>
      </c>
      <c r="R45" s="162">
        <f t="shared" si="10"/>
        <v>1.5</v>
      </c>
      <c r="S45" s="162">
        <f t="shared" si="10"/>
        <v>1.5</v>
      </c>
      <c r="T45" s="162">
        <f t="shared" si="10"/>
        <v>1.5</v>
      </c>
      <c r="U45" s="162">
        <f t="shared" si="10"/>
        <v>1.5</v>
      </c>
      <c r="V45" s="162">
        <f t="shared" si="10"/>
        <v>1.5</v>
      </c>
      <c r="W45" s="162">
        <f t="shared" si="10"/>
        <v>1.5</v>
      </c>
      <c r="X45" s="1874"/>
      <c r="Y45" s="1875"/>
      <c r="Z45" s="162">
        <f t="shared" ref="Z45:AU45" si="11">Z44/2</f>
        <v>1.5</v>
      </c>
      <c r="AA45" s="162">
        <f t="shared" si="11"/>
        <v>1.5</v>
      </c>
      <c r="AB45" s="162">
        <f t="shared" si="11"/>
        <v>1.5</v>
      </c>
      <c r="AC45" s="162">
        <f t="shared" si="11"/>
        <v>1.5</v>
      </c>
      <c r="AD45" s="162">
        <f t="shared" si="11"/>
        <v>1.5</v>
      </c>
      <c r="AE45" s="162">
        <f t="shared" si="11"/>
        <v>1.5</v>
      </c>
      <c r="AF45" s="162">
        <f t="shared" si="11"/>
        <v>1.5</v>
      </c>
      <c r="AG45" s="162">
        <f t="shared" si="11"/>
        <v>1.5</v>
      </c>
      <c r="AH45" s="162">
        <f t="shared" si="11"/>
        <v>1.5</v>
      </c>
      <c r="AI45" s="162">
        <f t="shared" si="11"/>
        <v>1.5</v>
      </c>
      <c r="AJ45" s="162">
        <f t="shared" si="11"/>
        <v>1.5</v>
      </c>
      <c r="AK45" s="162">
        <f t="shared" si="11"/>
        <v>1.5</v>
      </c>
      <c r="AL45" s="162">
        <f t="shared" si="11"/>
        <v>1.5</v>
      </c>
      <c r="AM45" s="162">
        <f t="shared" si="11"/>
        <v>1.5</v>
      </c>
      <c r="AN45" s="162">
        <f t="shared" si="11"/>
        <v>1.5</v>
      </c>
      <c r="AO45" s="162">
        <f t="shared" si="11"/>
        <v>1.5</v>
      </c>
      <c r="AP45" s="162">
        <f t="shared" si="11"/>
        <v>1.5</v>
      </c>
      <c r="AQ45" s="162">
        <f t="shared" si="11"/>
        <v>1.5</v>
      </c>
      <c r="AR45" s="162">
        <f t="shared" si="11"/>
        <v>1.5</v>
      </c>
      <c r="AS45" s="162">
        <f t="shared" si="11"/>
        <v>1.5</v>
      </c>
      <c r="AT45" s="162">
        <f t="shared" si="11"/>
        <v>1.5</v>
      </c>
      <c r="AU45" s="162">
        <f t="shared" si="11"/>
        <v>1.5</v>
      </c>
      <c r="AV45" s="1865"/>
      <c r="AW45" s="1866"/>
      <c r="AX45" s="1905"/>
      <c r="AY45" s="1906"/>
      <c r="AZ45" s="1906"/>
      <c r="BA45" s="1906"/>
      <c r="BB45" s="1906"/>
      <c r="BC45" s="1906"/>
      <c r="BD45" s="1906"/>
      <c r="BE45" s="1906"/>
      <c r="BF45" s="1907"/>
      <c r="BG45" s="24"/>
      <c r="BH45" s="1843"/>
      <c r="BI45" s="1843"/>
    </row>
    <row r="46" spans="1:61">
      <c r="A46" s="1844"/>
      <c r="B46" s="1888" t="s">
        <v>107</v>
      </c>
      <c r="C46" s="1852" t="s">
        <v>108</v>
      </c>
      <c r="D46" s="1853"/>
      <c r="E46" s="54" t="s">
        <v>249</v>
      </c>
      <c r="F46" s="58"/>
      <c r="G46" s="15">
        <f>График1!J29</f>
        <v>3</v>
      </c>
      <c r="H46" s="144">
        <f>График1!K29</f>
        <v>3</v>
      </c>
      <c r="I46" s="144">
        <f>График1!L29</f>
        <v>3</v>
      </c>
      <c r="J46" s="144">
        <f>График1!M29</f>
        <v>3</v>
      </c>
      <c r="K46" s="144">
        <f>График1!N29</f>
        <v>3</v>
      </c>
      <c r="L46" s="144">
        <f>График1!O29</f>
        <v>3</v>
      </c>
      <c r="M46" s="144">
        <f>График1!P29</f>
        <v>3</v>
      </c>
      <c r="N46" s="144">
        <f>График1!Q29</f>
        <v>3</v>
      </c>
      <c r="O46" s="144">
        <f>График1!R29</f>
        <v>3</v>
      </c>
      <c r="P46" s="144">
        <f>График1!S29</f>
        <v>3</v>
      </c>
      <c r="Q46" s="144">
        <f>График1!T29</f>
        <v>3</v>
      </c>
      <c r="R46" s="144">
        <f>График1!U29</f>
        <v>3</v>
      </c>
      <c r="S46" s="144">
        <f>График1!V29</f>
        <v>3</v>
      </c>
      <c r="T46" s="144">
        <f>График1!W29</f>
        <v>3</v>
      </c>
      <c r="U46" s="144">
        <f>График1!X29</f>
        <v>3</v>
      </c>
      <c r="V46" s="144">
        <f>График1!Y29</f>
        <v>3</v>
      </c>
      <c r="W46" s="144">
        <f>График1!Z29</f>
        <v>3</v>
      </c>
      <c r="X46" s="1874"/>
      <c r="Y46" s="1875"/>
      <c r="Z46" s="144">
        <f>График1!AC29</f>
        <v>3</v>
      </c>
      <c r="AA46" s="144">
        <f>График1!AD29</f>
        <v>3</v>
      </c>
      <c r="AB46" s="144">
        <f>График1!AE29</f>
        <v>3</v>
      </c>
      <c r="AC46" s="144">
        <f>График1!AF29</f>
        <v>3</v>
      </c>
      <c r="AD46" s="144">
        <f>График1!AG29</f>
        <v>3</v>
      </c>
      <c r="AE46" s="144">
        <f>График1!AH29</f>
        <v>3</v>
      </c>
      <c r="AF46" s="144">
        <f>График1!AI29</f>
        <v>3</v>
      </c>
      <c r="AG46" s="144">
        <f>График1!AJ29</f>
        <v>3</v>
      </c>
      <c r="AH46" s="144">
        <f>График1!AK29</f>
        <v>3</v>
      </c>
      <c r="AI46" s="144">
        <f>График1!AL29</f>
        <v>3</v>
      </c>
      <c r="AJ46" s="144">
        <f>График1!AM29</f>
        <v>3</v>
      </c>
      <c r="AK46" s="144">
        <f>График1!AN29</f>
        <v>3</v>
      </c>
      <c r="AL46" s="144">
        <f>График1!AO29</f>
        <v>3</v>
      </c>
      <c r="AM46" s="144">
        <f>График1!AP29</f>
        <v>3</v>
      </c>
      <c r="AN46" s="144">
        <f>График1!AQ29</f>
        <v>3</v>
      </c>
      <c r="AO46" s="144">
        <f>График1!AR29</f>
        <v>3</v>
      </c>
      <c r="AP46" s="144">
        <f>График1!AS29</f>
        <v>3</v>
      </c>
      <c r="AQ46" s="144">
        <f>График1!AT29</f>
        <v>3</v>
      </c>
      <c r="AR46" s="144">
        <f>График1!AU29</f>
        <v>3</v>
      </c>
      <c r="AS46" s="144">
        <f>График1!AV29</f>
        <v>3</v>
      </c>
      <c r="AT46" s="144">
        <f>График1!AW29</f>
        <v>3</v>
      </c>
      <c r="AU46" s="144">
        <f>График1!AX29</f>
        <v>3</v>
      </c>
      <c r="AV46" s="1865"/>
      <c r="AW46" s="1866"/>
      <c r="AX46" s="1905"/>
      <c r="AY46" s="1906"/>
      <c r="AZ46" s="1906"/>
      <c r="BA46" s="1906"/>
      <c r="BB46" s="1906"/>
      <c r="BC46" s="1906"/>
      <c r="BD46" s="1906"/>
      <c r="BE46" s="1906"/>
      <c r="BF46" s="1907"/>
      <c r="BG46" s="24"/>
      <c r="BH46" s="1842">
        <f>SUM(G46:W46,Z46:AU46)</f>
        <v>117</v>
      </c>
      <c r="BI46" s="1842">
        <f>SUM(G47:W47,Z47:AU47)</f>
        <v>58.5</v>
      </c>
    </row>
    <row r="47" spans="1:61" ht="15.75" thickBot="1">
      <c r="A47" s="1844"/>
      <c r="B47" s="1888"/>
      <c r="C47" s="1854"/>
      <c r="D47" s="1855"/>
      <c r="E47" s="55" t="s">
        <v>251</v>
      </c>
      <c r="F47" s="58"/>
      <c r="G47" s="69">
        <f>G46/2</f>
        <v>1.5</v>
      </c>
      <c r="H47" s="163">
        <f t="shared" ref="H47:W47" si="12">H46/2</f>
        <v>1.5</v>
      </c>
      <c r="I47" s="163">
        <f t="shared" si="12"/>
        <v>1.5</v>
      </c>
      <c r="J47" s="163">
        <f t="shared" si="12"/>
        <v>1.5</v>
      </c>
      <c r="K47" s="163">
        <f t="shared" si="12"/>
        <v>1.5</v>
      </c>
      <c r="L47" s="163">
        <f t="shared" si="12"/>
        <v>1.5</v>
      </c>
      <c r="M47" s="163">
        <f t="shared" si="12"/>
        <v>1.5</v>
      </c>
      <c r="N47" s="163">
        <f t="shared" si="12"/>
        <v>1.5</v>
      </c>
      <c r="O47" s="163">
        <f t="shared" si="12"/>
        <v>1.5</v>
      </c>
      <c r="P47" s="163">
        <f t="shared" si="12"/>
        <v>1.5</v>
      </c>
      <c r="Q47" s="163">
        <f t="shared" si="12"/>
        <v>1.5</v>
      </c>
      <c r="R47" s="163">
        <f t="shared" si="12"/>
        <v>1.5</v>
      </c>
      <c r="S47" s="163">
        <f t="shared" si="12"/>
        <v>1.5</v>
      </c>
      <c r="T47" s="163">
        <f t="shared" si="12"/>
        <v>1.5</v>
      </c>
      <c r="U47" s="163">
        <f t="shared" si="12"/>
        <v>1.5</v>
      </c>
      <c r="V47" s="163">
        <f t="shared" si="12"/>
        <v>1.5</v>
      </c>
      <c r="W47" s="163">
        <f t="shared" si="12"/>
        <v>1.5</v>
      </c>
      <c r="X47" s="1874"/>
      <c r="Y47" s="1875"/>
      <c r="Z47" s="163">
        <f t="shared" ref="Z47:AU47" si="13">Z46/2</f>
        <v>1.5</v>
      </c>
      <c r="AA47" s="163">
        <f t="shared" si="13"/>
        <v>1.5</v>
      </c>
      <c r="AB47" s="163">
        <f t="shared" si="13"/>
        <v>1.5</v>
      </c>
      <c r="AC47" s="163">
        <f t="shared" si="13"/>
        <v>1.5</v>
      </c>
      <c r="AD47" s="163">
        <f t="shared" si="13"/>
        <v>1.5</v>
      </c>
      <c r="AE47" s="163">
        <f t="shared" si="13"/>
        <v>1.5</v>
      </c>
      <c r="AF47" s="163">
        <f t="shared" si="13"/>
        <v>1.5</v>
      </c>
      <c r="AG47" s="163">
        <f t="shared" si="13"/>
        <v>1.5</v>
      </c>
      <c r="AH47" s="163">
        <f t="shared" si="13"/>
        <v>1.5</v>
      </c>
      <c r="AI47" s="163">
        <f t="shared" si="13"/>
        <v>1.5</v>
      </c>
      <c r="AJ47" s="163">
        <f t="shared" si="13"/>
        <v>1.5</v>
      </c>
      <c r="AK47" s="163">
        <f t="shared" si="13"/>
        <v>1.5</v>
      </c>
      <c r="AL47" s="163">
        <f t="shared" si="13"/>
        <v>1.5</v>
      </c>
      <c r="AM47" s="163">
        <f t="shared" si="13"/>
        <v>1.5</v>
      </c>
      <c r="AN47" s="163">
        <f t="shared" si="13"/>
        <v>1.5</v>
      </c>
      <c r="AO47" s="163">
        <f t="shared" si="13"/>
        <v>1.5</v>
      </c>
      <c r="AP47" s="163">
        <f t="shared" si="13"/>
        <v>1.5</v>
      </c>
      <c r="AQ47" s="163">
        <f t="shared" si="13"/>
        <v>1.5</v>
      </c>
      <c r="AR47" s="163">
        <f t="shared" si="13"/>
        <v>1.5</v>
      </c>
      <c r="AS47" s="163">
        <f t="shared" si="13"/>
        <v>1.5</v>
      </c>
      <c r="AT47" s="163">
        <f t="shared" si="13"/>
        <v>1.5</v>
      </c>
      <c r="AU47" s="163">
        <f t="shared" si="13"/>
        <v>1.5</v>
      </c>
      <c r="AV47" s="1865"/>
      <c r="AW47" s="1866"/>
      <c r="AX47" s="1905"/>
      <c r="AY47" s="1906"/>
      <c r="AZ47" s="1906"/>
      <c r="BA47" s="1906"/>
      <c r="BB47" s="1906"/>
      <c r="BC47" s="1906"/>
      <c r="BD47" s="1906"/>
      <c r="BE47" s="1906"/>
      <c r="BF47" s="1907"/>
      <c r="BG47" s="24"/>
      <c r="BH47" s="1843"/>
      <c r="BI47" s="1843"/>
    </row>
    <row r="48" spans="1:61">
      <c r="A48" s="1844"/>
      <c r="B48" s="1888" t="s">
        <v>109</v>
      </c>
      <c r="C48" s="1852" t="s">
        <v>110</v>
      </c>
      <c r="D48" s="1853"/>
      <c r="E48" s="54" t="s">
        <v>249</v>
      </c>
      <c r="F48" s="58"/>
      <c r="G48" s="15">
        <f>График1!J30</f>
        <v>2</v>
      </c>
      <c r="H48" s="144">
        <f>График1!K30</f>
        <v>2</v>
      </c>
      <c r="I48" s="144">
        <f>График1!L30</f>
        <v>2</v>
      </c>
      <c r="J48" s="144">
        <f>График1!M30</f>
        <v>2</v>
      </c>
      <c r="K48" s="144">
        <f>График1!N30</f>
        <v>2</v>
      </c>
      <c r="L48" s="144">
        <f>График1!O30</f>
        <v>2</v>
      </c>
      <c r="M48" s="144">
        <f>График1!P30</f>
        <v>2</v>
      </c>
      <c r="N48" s="144">
        <f>График1!Q30</f>
        <v>2</v>
      </c>
      <c r="O48" s="144">
        <f>График1!R30</f>
        <v>2</v>
      </c>
      <c r="P48" s="144">
        <f>График1!S30</f>
        <v>2</v>
      </c>
      <c r="Q48" s="144">
        <f>График1!T30</f>
        <v>2</v>
      </c>
      <c r="R48" s="144">
        <f>График1!U30</f>
        <v>2</v>
      </c>
      <c r="S48" s="144">
        <f>График1!V30</f>
        <v>2</v>
      </c>
      <c r="T48" s="144">
        <f>График1!W30</f>
        <v>2</v>
      </c>
      <c r="U48" s="144">
        <f>График1!X30</f>
        <v>2</v>
      </c>
      <c r="V48" s="144">
        <f>График1!Y30</f>
        <v>2</v>
      </c>
      <c r="W48" s="144">
        <f>График1!Z30</f>
        <v>2</v>
      </c>
      <c r="X48" s="1874"/>
      <c r="Y48" s="1875"/>
      <c r="Z48" s="144">
        <f>График1!AC30</f>
        <v>2</v>
      </c>
      <c r="AA48" s="144">
        <f>График1!AD30</f>
        <v>2</v>
      </c>
      <c r="AB48" s="144">
        <f>График1!AE30</f>
        <v>2</v>
      </c>
      <c r="AC48" s="144">
        <f>График1!AF30</f>
        <v>2</v>
      </c>
      <c r="AD48" s="144">
        <f>График1!AG30</f>
        <v>1</v>
      </c>
      <c r="AE48" s="144">
        <f>График1!AH30</f>
        <v>1</v>
      </c>
      <c r="AF48" s="144">
        <f>График1!AI30</f>
        <v>1</v>
      </c>
      <c r="AG48" s="144">
        <f>График1!AJ30</f>
        <v>1</v>
      </c>
      <c r="AH48" s="144">
        <f>График1!AK30</f>
        <v>1</v>
      </c>
      <c r="AI48" s="144">
        <f>График1!AL30</f>
        <v>1</v>
      </c>
      <c r="AJ48" s="144">
        <f>График1!AM30</f>
        <v>1</v>
      </c>
      <c r="AK48" s="144">
        <f>График1!AN30</f>
        <v>1</v>
      </c>
      <c r="AL48" s="144">
        <f>График1!AO30</f>
        <v>1</v>
      </c>
      <c r="AM48" s="144">
        <f>График1!AP30</f>
        <v>1</v>
      </c>
      <c r="AN48" s="144">
        <f>График1!AQ30</f>
        <v>1</v>
      </c>
      <c r="AO48" s="144">
        <f>График1!AR30</f>
        <v>1</v>
      </c>
      <c r="AP48" s="144">
        <f>График1!AS30</f>
        <v>2</v>
      </c>
      <c r="AQ48" s="144">
        <f>График1!AT30</f>
        <v>2</v>
      </c>
      <c r="AR48" s="144">
        <f>График1!AU30</f>
        <v>2</v>
      </c>
      <c r="AS48" s="144">
        <f>График1!AV30</f>
        <v>4</v>
      </c>
      <c r="AT48" s="144">
        <f>График1!AW30</f>
        <v>3</v>
      </c>
      <c r="AU48" s="144">
        <f>График1!AX30</f>
        <v>3</v>
      </c>
      <c r="AV48" s="1865"/>
      <c r="AW48" s="1866"/>
      <c r="AX48" s="1905"/>
      <c r="AY48" s="1906"/>
      <c r="AZ48" s="1906"/>
      <c r="BA48" s="1906"/>
      <c r="BB48" s="1906"/>
      <c r="BC48" s="1906"/>
      <c r="BD48" s="1906"/>
      <c r="BE48" s="1906"/>
      <c r="BF48" s="1907"/>
      <c r="BG48" s="24"/>
      <c r="BH48" s="1842">
        <f>SUM(G48:W48,Z48:AU48)</f>
        <v>70</v>
      </c>
      <c r="BI48" s="1842">
        <f>SUM(G49:W49,Z49:AU49)</f>
        <v>35</v>
      </c>
    </row>
    <row r="49" spans="1:61" ht="15.75" thickBot="1">
      <c r="A49" s="1844"/>
      <c r="B49" s="1888"/>
      <c r="C49" s="1854"/>
      <c r="D49" s="1855"/>
      <c r="E49" s="55" t="s">
        <v>251</v>
      </c>
      <c r="F49" s="58"/>
      <c r="G49" s="166">
        <f>G48/2</f>
        <v>1</v>
      </c>
      <c r="H49" s="166">
        <f t="shared" ref="H49:AU49" si="14">H48/2</f>
        <v>1</v>
      </c>
      <c r="I49" s="166">
        <f t="shared" si="14"/>
        <v>1</v>
      </c>
      <c r="J49" s="166">
        <f t="shared" si="14"/>
        <v>1</v>
      </c>
      <c r="K49" s="166">
        <f t="shared" si="14"/>
        <v>1</v>
      </c>
      <c r="L49" s="166">
        <f t="shared" si="14"/>
        <v>1</v>
      </c>
      <c r="M49" s="166">
        <f t="shared" si="14"/>
        <v>1</v>
      </c>
      <c r="N49" s="166">
        <f t="shared" si="14"/>
        <v>1</v>
      </c>
      <c r="O49" s="166">
        <f t="shared" si="14"/>
        <v>1</v>
      </c>
      <c r="P49" s="166">
        <f t="shared" si="14"/>
        <v>1</v>
      </c>
      <c r="Q49" s="166">
        <f t="shared" si="14"/>
        <v>1</v>
      </c>
      <c r="R49" s="166">
        <f t="shared" si="14"/>
        <v>1</v>
      </c>
      <c r="S49" s="166">
        <f t="shared" si="14"/>
        <v>1</v>
      </c>
      <c r="T49" s="166">
        <f t="shared" si="14"/>
        <v>1</v>
      </c>
      <c r="U49" s="166">
        <f t="shared" si="14"/>
        <v>1</v>
      </c>
      <c r="V49" s="166">
        <f t="shared" si="14"/>
        <v>1</v>
      </c>
      <c r="W49" s="166">
        <f t="shared" si="14"/>
        <v>1</v>
      </c>
      <c r="X49" s="1874"/>
      <c r="Y49" s="1875"/>
      <c r="Z49" s="163">
        <f t="shared" si="14"/>
        <v>1</v>
      </c>
      <c r="AA49" s="163">
        <f t="shared" si="14"/>
        <v>1</v>
      </c>
      <c r="AB49" s="163">
        <f t="shared" si="14"/>
        <v>1</v>
      </c>
      <c r="AC49" s="163">
        <f t="shared" si="14"/>
        <v>1</v>
      </c>
      <c r="AD49" s="163">
        <f t="shared" si="14"/>
        <v>0.5</v>
      </c>
      <c r="AE49" s="163">
        <f t="shared" si="14"/>
        <v>0.5</v>
      </c>
      <c r="AF49" s="163">
        <f t="shared" si="14"/>
        <v>0.5</v>
      </c>
      <c r="AG49" s="163">
        <f t="shared" si="14"/>
        <v>0.5</v>
      </c>
      <c r="AH49" s="163">
        <f t="shared" si="14"/>
        <v>0.5</v>
      </c>
      <c r="AI49" s="163">
        <f t="shared" si="14"/>
        <v>0.5</v>
      </c>
      <c r="AJ49" s="163">
        <f t="shared" si="14"/>
        <v>0.5</v>
      </c>
      <c r="AK49" s="163">
        <f t="shared" si="14"/>
        <v>0.5</v>
      </c>
      <c r="AL49" s="163">
        <f t="shared" si="14"/>
        <v>0.5</v>
      </c>
      <c r="AM49" s="163">
        <f t="shared" si="14"/>
        <v>0.5</v>
      </c>
      <c r="AN49" s="163">
        <f t="shared" si="14"/>
        <v>0.5</v>
      </c>
      <c r="AO49" s="163">
        <f t="shared" si="14"/>
        <v>0.5</v>
      </c>
      <c r="AP49" s="163">
        <f t="shared" si="14"/>
        <v>1</v>
      </c>
      <c r="AQ49" s="163">
        <f t="shared" si="14"/>
        <v>1</v>
      </c>
      <c r="AR49" s="163">
        <f t="shared" si="14"/>
        <v>1</v>
      </c>
      <c r="AS49" s="163">
        <f t="shared" si="14"/>
        <v>2</v>
      </c>
      <c r="AT49" s="163">
        <f t="shared" si="14"/>
        <v>1.5</v>
      </c>
      <c r="AU49" s="163">
        <f t="shared" si="14"/>
        <v>1.5</v>
      </c>
      <c r="AV49" s="1865"/>
      <c r="AW49" s="1866"/>
      <c r="AX49" s="1905"/>
      <c r="AY49" s="1906"/>
      <c r="AZ49" s="1906"/>
      <c r="BA49" s="1906"/>
      <c r="BB49" s="1906"/>
      <c r="BC49" s="1906"/>
      <c r="BD49" s="1906"/>
      <c r="BE49" s="1906"/>
      <c r="BF49" s="1907"/>
      <c r="BG49" s="24"/>
      <c r="BH49" s="1843"/>
      <c r="BI49" s="1843"/>
    </row>
    <row r="50" spans="1:61">
      <c r="A50" s="1844"/>
      <c r="B50" s="1888" t="s">
        <v>111</v>
      </c>
      <c r="C50" s="1852" t="s">
        <v>112</v>
      </c>
      <c r="D50" s="1853"/>
      <c r="E50" s="54" t="s">
        <v>249</v>
      </c>
      <c r="F50" s="58"/>
      <c r="G50" s="15">
        <f>График1!J31</f>
        <v>2</v>
      </c>
      <c r="H50" s="144">
        <f>График1!K31</f>
        <v>2</v>
      </c>
      <c r="I50" s="144">
        <f>График1!L31</f>
        <v>2</v>
      </c>
      <c r="J50" s="144">
        <f>График1!M31</f>
        <v>2</v>
      </c>
      <c r="K50" s="144">
        <f>График1!N31</f>
        <v>2</v>
      </c>
      <c r="L50" s="144">
        <f>График1!O31</f>
        <v>2</v>
      </c>
      <c r="M50" s="144">
        <f>График1!P31</f>
        <v>2</v>
      </c>
      <c r="N50" s="144">
        <f>График1!Q31</f>
        <v>2</v>
      </c>
      <c r="O50" s="144">
        <f>График1!R31</f>
        <v>2</v>
      </c>
      <c r="P50" s="144">
        <f>График1!S31</f>
        <v>2</v>
      </c>
      <c r="Q50" s="144">
        <f>График1!T31</f>
        <v>2</v>
      </c>
      <c r="R50" s="144">
        <f>График1!U31</f>
        <v>2</v>
      </c>
      <c r="S50" s="144">
        <f>График1!V31</f>
        <v>2</v>
      </c>
      <c r="T50" s="144">
        <f>График1!W31</f>
        <v>2</v>
      </c>
      <c r="U50" s="144">
        <f>График1!X31</f>
        <v>2</v>
      </c>
      <c r="V50" s="144">
        <f>График1!Y31</f>
        <v>2</v>
      </c>
      <c r="W50" s="144">
        <f>График1!Z31</f>
        <v>2</v>
      </c>
      <c r="X50" s="1874"/>
      <c r="Y50" s="1875"/>
      <c r="Z50" s="144">
        <f>График1!AC31</f>
        <v>3</v>
      </c>
      <c r="AA50" s="144">
        <f>График1!AD31</f>
        <v>3</v>
      </c>
      <c r="AB50" s="144">
        <f>График1!AE31</f>
        <v>3</v>
      </c>
      <c r="AC50" s="144">
        <f>График1!AF31</f>
        <v>3</v>
      </c>
      <c r="AD50" s="144">
        <f>График1!AG31</f>
        <v>3</v>
      </c>
      <c r="AE50" s="144">
        <f>График1!AH31</f>
        <v>3</v>
      </c>
      <c r="AF50" s="144">
        <f>График1!AI31</f>
        <v>3</v>
      </c>
      <c r="AG50" s="144">
        <f>График1!AJ31</f>
        <v>3</v>
      </c>
      <c r="AH50" s="144">
        <f>График1!AK31</f>
        <v>3</v>
      </c>
      <c r="AI50" s="144">
        <f>График1!AL31</f>
        <v>3</v>
      </c>
      <c r="AJ50" s="144">
        <f>График1!AM31</f>
        <v>3</v>
      </c>
      <c r="AK50" s="144">
        <f>График1!AN31</f>
        <v>3</v>
      </c>
      <c r="AL50" s="144">
        <f>График1!AO31</f>
        <v>3</v>
      </c>
      <c r="AM50" s="144">
        <f>График1!AP31</f>
        <v>3</v>
      </c>
      <c r="AN50" s="144">
        <f>График1!AQ31</f>
        <v>3</v>
      </c>
      <c r="AO50" s="144">
        <f>График1!AR31</f>
        <v>3</v>
      </c>
      <c r="AP50" s="144">
        <f>График1!AS31</f>
        <v>3</v>
      </c>
      <c r="AQ50" s="144">
        <f>График1!AT31</f>
        <v>3</v>
      </c>
      <c r="AR50" s="144">
        <f>График1!AU31</f>
        <v>3</v>
      </c>
      <c r="AS50" s="144">
        <f>График1!AV31</f>
        <v>2</v>
      </c>
      <c r="AT50" s="144">
        <f>График1!AW31</f>
        <v>2</v>
      </c>
      <c r="AU50" s="144">
        <f>График1!AX31</f>
        <v>2</v>
      </c>
      <c r="AV50" s="1865"/>
      <c r="AW50" s="1866"/>
      <c r="AX50" s="1905"/>
      <c r="AY50" s="1906"/>
      <c r="AZ50" s="1906"/>
      <c r="BA50" s="1906"/>
      <c r="BB50" s="1906"/>
      <c r="BC50" s="1906"/>
      <c r="BD50" s="1906"/>
      <c r="BE50" s="1906"/>
      <c r="BF50" s="1907"/>
      <c r="BG50" s="24"/>
      <c r="BH50" s="1842">
        <f>SUM(G50:W50,Z50:AU50)</f>
        <v>97</v>
      </c>
      <c r="BI50" s="1842">
        <f>SUM(G51:W51,Z51:AU51)</f>
        <v>48.5</v>
      </c>
    </row>
    <row r="51" spans="1:61" ht="15.75" thickBot="1">
      <c r="A51" s="1844"/>
      <c r="B51" s="1888"/>
      <c r="C51" s="1854"/>
      <c r="D51" s="1855"/>
      <c r="E51" s="55" t="s">
        <v>251</v>
      </c>
      <c r="F51" s="58"/>
      <c r="G51" s="17">
        <f>G50/2</f>
        <v>1</v>
      </c>
      <c r="H51" s="146">
        <f t="shared" ref="H51:AU51" si="15">H50/2</f>
        <v>1</v>
      </c>
      <c r="I51" s="146">
        <f t="shared" si="15"/>
        <v>1</v>
      </c>
      <c r="J51" s="146">
        <f t="shared" si="15"/>
        <v>1</v>
      </c>
      <c r="K51" s="146">
        <f t="shared" si="15"/>
        <v>1</v>
      </c>
      <c r="L51" s="146">
        <f t="shared" si="15"/>
        <v>1</v>
      </c>
      <c r="M51" s="146">
        <f t="shared" si="15"/>
        <v>1</v>
      </c>
      <c r="N51" s="146">
        <f t="shared" si="15"/>
        <v>1</v>
      </c>
      <c r="O51" s="146">
        <f t="shared" si="15"/>
        <v>1</v>
      </c>
      <c r="P51" s="146">
        <f t="shared" si="15"/>
        <v>1</v>
      </c>
      <c r="Q51" s="146">
        <f t="shared" si="15"/>
        <v>1</v>
      </c>
      <c r="R51" s="146">
        <f t="shared" si="15"/>
        <v>1</v>
      </c>
      <c r="S51" s="146">
        <f t="shared" si="15"/>
        <v>1</v>
      </c>
      <c r="T51" s="146">
        <f t="shared" si="15"/>
        <v>1</v>
      </c>
      <c r="U51" s="146">
        <f t="shared" si="15"/>
        <v>1</v>
      </c>
      <c r="V51" s="146">
        <f t="shared" si="15"/>
        <v>1</v>
      </c>
      <c r="W51" s="146">
        <f t="shared" si="15"/>
        <v>1</v>
      </c>
      <c r="X51" s="1874"/>
      <c r="Y51" s="1875"/>
      <c r="Z51" s="146">
        <f t="shared" si="15"/>
        <v>1.5</v>
      </c>
      <c r="AA51" s="146">
        <f t="shared" si="15"/>
        <v>1.5</v>
      </c>
      <c r="AB51" s="146">
        <f t="shared" si="15"/>
        <v>1.5</v>
      </c>
      <c r="AC51" s="146">
        <f t="shared" si="15"/>
        <v>1.5</v>
      </c>
      <c r="AD51" s="146">
        <f t="shared" si="15"/>
        <v>1.5</v>
      </c>
      <c r="AE51" s="146">
        <f t="shared" si="15"/>
        <v>1.5</v>
      </c>
      <c r="AF51" s="146">
        <f t="shared" si="15"/>
        <v>1.5</v>
      </c>
      <c r="AG51" s="146">
        <f t="shared" si="15"/>
        <v>1.5</v>
      </c>
      <c r="AH51" s="146">
        <f t="shared" si="15"/>
        <v>1.5</v>
      </c>
      <c r="AI51" s="146">
        <f t="shared" si="15"/>
        <v>1.5</v>
      </c>
      <c r="AJ51" s="146">
        <f t="shared" si="15"/>
        <v>1.5</v>
      </c>
      <c r="AK51" s="146">
        <f t="shared" si="15"/>
        <v>1.5</v>
      </c>
      <c r="AL51" s="146">
        <f t="shared" si="15"/>
        <v>1.5</v>
      </c>
      <c r="AM51" s="146">
        <f t="shared" si="15"/>
        <v>1.5</v>
      </c>
      <c r="AN51" s="146">
        <f t="shared" si="15"/>
        <v>1.5</v>
      </c>
      <c r="AO51" s="146">
        <f t="shared" si="15"/>
        <v>1.5</v>
      </c>
      <c r="AP51" s="146">
        <f t="shared" si="15"/>
        <v>1.5</v>
      </c>
      <c r="AQ51" s="146">
        <f t="shared" si="15"/>
        <v>1.5</v>
      </c>
      <c r="AR51" s="146">
        <f t="shared" si="15"/>
        <v>1.5</v>
      </c>
      <c r="AS51" s="146">
        <f t="shared" si="15"/>
        <v>1</v>
      </c>
      <c r="AT51" s="146">
        <f t="shared" si="15"/>
        <v>1</v>
      </c>
      <c r="AU51" s="146">
        <f t="shared" si="15"/>
        <v>1</v>
      </c>
      <c r="AV51" s="1865"/>
      <c r="AW51" s="1866"/>
      <c r="AX51" s="1905"/>
      <c r="AY51" s="1906"/>
      <c r="AZ51" s="1906"/>
      <c r="BA51" s="1906"/>
      <c r="BB51" s="1906"/>
      <c r="BC51" s="1906"/>
      <c r="BD51" s="1906"/>
      <c r="BE51" s="1906"/>
      <c r="BF51" s="1907"/>
      <c r="BG51" s="24"/>
      <c r="BH51" s="1843"/>
      <c r="BI51" s="1843"/>
    </row>
    <row r="52" spans="1:61">
      <c r="A52" s="1844"/>
      <c r="B52" s="1888" t="s">
        <v>114</v>
      </c>
      <c r="C52" s="1852" t="s">
        <v>254</v>
      </c>
      <c r="D52" s="1853"/>
      <c r="E52" s="54" t="s">
        <v>249</v>
      </c>
      <c r="F52" s="58"/>
      <c r="G52" s="15">
        <f>График1!J32</f>
        <v>2</v>
      </c>
      <c r="H52" s="144">
        <f>График1!K32</f>
        <v>2</v>
      </c>
      <c r="I52" s="144">
        <f>График1!L32</f>
        <v>2</v>
      </c>
      <c r="J52" s="144">
        <f>График1!M32</f>
        <v>2</v>
      </c>
      <c r="K52" s="144">
        <f>График1!N32</f>
        <v>2</v>
      </c>
      <c r="L52" s="144">
        <f>График1!O32</f>
        <v>2</v>
      </c>
      <c r="M52" s="144">
        <f>График1!P32</f>
        <v>2</v>
      </c>
      <c r="N52" s="144">
        <f>График1!Q32</f>
        <v>2</v>
      </c>
      <c r="O52" s="144">
        <f>График1!R32</f>
        <v>2</v>
      </c>
      <c r="P52" s="144">
        <f>График1!S32</f>
        <v>2</v>
      </c>
      <c r="Q52" s="144">
        <f>График1!T32</f>
        <v>2</v>
      </c>
      <c r="R52" s="144">
        <f>График1!U32</f>
        <v>2</v>
      </c>
      <c r="S52" s="144">
        <f>График1!V32</f>
        <v>2</v>
      </c>
      <c r="T52" s="144">
        <f>График1!W32</f>
        <v>2</v>
      </c>
      <c r="U52" s="144">
        <f>График1!X32</f>
        <v>2</v>
      </c>
      <c r="V52" s="144">
        <f>График1!Y32</f>
        <v>2</v>
      </c>
      <c r="W52" s="144">
        <f>График1!Z32</f>
        <v>2</v>
      </c>
      <c r="X52" s="1874"/>
      <c r="Y52" s="1875"/>
      <c r="Z52" s="144">
        <f>График1!AC32</f>
        <v>3</v>
      </c>
      <c r="AA52" s="144">
        <f>График1!AD32</f>
        <v>3</v>
      </c>
      <c r="AB52" s="144">
        <f>График1!AE32</f>
        <v>3</v>
      </c>
      <c r="AC52" s="144">
        <f>График1!AF32</f>
        <v>3</v>
      </c>
      <c r="AD52" s="144">
        <f>График1!AG32</f>
        <v>3</v>
      </c>
      <c r="AE52" s="144">
        <f>График1!AH32</f>
        <v>3</v>
      </c>
      <c r="AF52" s="144">
        <f>График1!AI32</f>
        <v>3</v>
      </c>
      <c r="AG52" s="144">
        <f>График1!AJ32</f>
        <v>3</v>
      </c>
      <c r="AH52" s="144">
        <f>График1!AK32</f>
        <v>3</v>
      </c>
      <c r="AI52" s="144">
        <f>График1!AL32</f>
        <v>3</v>
      </c>
      <c r="AJ52" s="144">
        <f>График1!AM32</f>
        <v>3</v>
      </c>
      <c r="AK52" s="144">
        <f>График1!AN32</f>
        <v>3</v>
      </c>
      <c r="AL52" s="144">
        <f>График1!AO32</f>
        <v>3</v>
      </c>
      <c r="AM52" s="144">
        <f>График1!AP32</f>
        <v>3</v>
      </c>
      <c r="AN52" s="144">
        <f>График1!AQ32</f>
        <v>4</v>
      </c>
      <c r="AO52" s="144">
        <f>График1!AR32</f>
        <v>4</v>
      </c>
      <c r="AP52" s="144">
        <f>График1!AS32</f>
        <v>4</v>
      </c>
      <c r="AQ52" s="144">
        <f>График1!AT32</f>
        <v>4</v>
      </c>
      <c r="AR52" s="144">
        <f>График1!AU32</f>
        <v>4</v>
      </c>
      <c r="AS52" s="144">
        <f>График1!AV32</f>
        <v>4</v>
      </c>
      <c r="AT52" s="144">
        <f>График1!AW32</f>
        <v>4</v>
      </c>
      <c r="AU52" s="144">
        <f>График1!AX32</f>
        <v>4</v>
      </c>
      <c r="AV52" s="1865"/>
      <c r="AW52" s="1866"/>
      <c r="AX52" s="1905"/>
      <c r="AY52" s="1906"/>
      <c r="AZ52" s="1906"/>
      <c r="BA52" s="1906"/>
      <c r="BB52" s="1906"/>
      <c r="BC52" s="1906"/>
      <c r="BD52" s="1906"/>
      <c r="BE52" s="1906"/>
      <c r="BF52" s="1907"/>
      <c r="BG52" s="24"/>
      <c r="BH52" s="1842">
        <f>SUM(G52:W52,Z52:AU52)</f>
        <v>108</v>
      </c>
      <c r="BI52" s="1842">
        <f>SUM(G53:W53,Z53:AU53)</f>
        <v>54</v>
      </c>
    </row>
    <row r="53" spans="1:61" ht="15.75" thickBot="1">
      <c r="A53" s="1844"/>
      <c r="B53" s="1888"/>
      <c r="C53" s="1854"/>
      <c r="D53" s="1855"/>
      <c r="E53" s="55" t="s">
        <v>251</v>
      </c>
      <c r="F53" s="58"/>
      <c r="G53" s="17">
        <f>G52/2</f>
        <v>1</v>
      </c>
      <c r="H53" s="146">
        <f t="shared" ref="H53:AU53" si="16">H52/2</f>
        <v>1</v>
      </c>
      <c r="I53" s="146">
        <f t="shared" si="16"/>
        <v>1</v>
      </c>
      <c r="J53" s="146">
        <f t="shared" si="16"/>
        <v>1</v>
      </c>
      <c r="K53" s="146">
        <f t="shared" si="16"/>
        <v>1</v>
      </c>
      <c r="L53" s="146">
        <f t="shared" si="16"/>
        <v>1</v>
      </c>
      <c r="M53" s="146">
        <f t="shared" si="16"/>
        <v>1</v>
      </c>
      <c r="N53" s="146">
        <f t="shared" si="16"/>
        <v>1</v>
      </c>
      <c r="O53" s="146">
        <f t="shared" si="16"/>
        <v>1</v>
      </c>
      <c r="P53" s="146">
        <f t="shared" si="16"/>
        <v>1</v>
      </c>
      <c r="Q53" s="146">
        <f t="shared" si="16"/>
        <v>1</v>
      </c>
      <c r="R53" s="146">
        <f t="shared" si="16"/>
        <v>1</v>
      </c>
      <c r="S53" s="146">
        <f t="shared" si="16"/>
        <v>1</v>
      </c>
      <c r="T53" s="146">
        <f t="shared" si="16"/>
        <v>1</v>
      </c>
      <c r="U53" s="146">
        <f t="shared" si="16"/>
        <v>1</v>
      </c>
      <c r="V53" s="146">
        <f t="shared" si="16"/>
        <v>1</v>
      </c>
      <c r="W53" s="146">
        <f t="shared" si="16"/>
        <v>1</v>
      </c>
      <c r="X53" s="1874"/>
      <c r="Y53" s="1875"/>
      <c r="Z53" s="146">
        <f t="shared" si="16"/>
        <v>1.5</v>
      </c>
      <c r="AA53" s="146">
        <f t="shared" si="16"/>
        <v>1.5</v>
      </c>
      <c r="AB53" s="146">
        <f t="shared" si="16"/>
        <v>1.5</v>
      </c>
      <c r="AC53" s="146">
        <f t="shared" si="16"/>
        <v>1.5</v>
      </c>
      <c r="AD53" s="146">
        <f t="shared" si="16"/>
        <v>1.5</v>
      </c>
      <c r="AE53" s="146">
        <f t="shared" si="16"/>
        <v>1.5</v>
      </c>
      <c r="AF53" s="146">
        <f t="shared" si="16"/>
        <v>1.5</v>
      </c>
      <c r="AG53" s="146">
        <f t="shared" si="16"/>
        <v>1.5</v>
      </c>
      <c r="AH53" s="146">
        <f t="shared" si="16"/>
        <v>1.5</v>
      </c>
      <c r="AI53" s="146">
        <f t="shared" si="16"/>
        <v>1.5</v>
      </c>
      <c r="AJ53" s="146">
        <f t="shared" si="16"/>
        <v>1.5</v>
      </c>
      <c r="AK53" s="146">
        <f t="shared" si="16"/>
        <v>1.5</v>
      </c>
      <c r="AL53" s="146">
        <f t="shared" si="16"/>
        <v>1.5</v>
      </c>
      <c r="AM53" s="146">
        <f t="shared" si="16"/>
        <v>1.5</v>
      </c>
      <c r="AN53" s="146">
        <f t="shared" si="16"/>
        <v>2</v>
      </c>
      <c r="AO53" s="146">
        <f t="shared" si="16"/>
        <v>2</v>
      </c>
      <c r="AP53" s="146">
        <f t="shared" si="16"/>
        <v>2</v>
      </c>
      <c r="AQ53" s="146">
        <f t="shared" si="16"/>
        <v>2</v>
      </c>
      <c r="AR53" s="146">
        <f t="shared" si="16"/>
        <v>2</v>
      </c>
      <c r="AS53" s="146">
        <f t="shared" si="16"/>
        <v>2</v>
      </c>
      <c r="AT53" s="146">
        <f t="shared" si="16"/>
        <v>2</v>
      </c>
      <c r="AU53" s="146">
        <f t="shared" si="16"/>
        <v>2</v>
      </c>
      <c r="AV53" s="1865"/>
      <c r="AW53" s="1866"/>
      <c r="AX53" s="1905"/>
      <c r="AY53" s="1906"/>
      <c r="AZ53" s="1906"/>
      <c r="BA53" s="1906"/>
      <c r="BB53" s="1906"/>
      <c r="BC53" s="1906"/>
      <c r="BD53" s="1906"/>
      <c r="BE53" s="1906"/>
      <c r="BF53" s="1907"/>
      <c r="BG53" s="24"/>
      <c r="BH53" s="1843"/>
      <c r="BI53" s="1843"/>
    </row>
    <row r="54" spans="1:61">
      <c r="A54" s="1844"/>
      <c r="B54" s="1888" t="s">
        <v>116</v>
      </c>
      <c r="C54" s="1852" t="s">
        <v>117</v>
      </c>
      <c r="D54" s="1853"/>
      <c r="E54" s="54" t="s">
        <v>249</v>
      </c>
      <c r="F54" s="58"/>
      <c r="G54" s="15">
        <f>График1!J33</f>
        <v>2</v>
      </c>
      <c r="H54" s="144">
        <f>График1!K33</f>
        <v>2</v>
      </c>
      <c r="I54" s="144">
        <f>График1!L33</f>
        <v>2</v>
      </c>
      <c r="J54" s="144">
        <f>График1!M33</f>
        <v>2</v>
      </c>
      <c r="K54" s="144">
        <f>График1!N33</f>
        <v>2</v>
      </c>
      <c r="L54" s="144">
        <f>График1!O33</f>
        <v>2</v>
      </c>
      <c r="M54" s="144">
        <f>График1!P33</f>
        <v>2</v>
      </c>
      <c r="N54" s="144">
        <f>График1!Q33</f>
        <v>2</v>
      </c>
      <c r="O54" s="144">
        <f>График1!R33</f>
        <v>2</v>
      </c>
      <c r="P54" s="144">
        <f>График1!S33</f>
        <v>2</v>
      </c>
      <c r="Q54" s="144">
        <f>График1!T33</f>
        <v>2</v>
      </c>
      <c r="R54" s="144">
        <f>График1!U33</f>
        <v>2</v>
      </c>
      <c r="S54" s="144">
        <f>График1!V33</f>
        <v>2</v>
      </c>
      <c r="T54" s="144">
        <f>График1!W33</f>
        <v>2</v>
      </c>
      <c r="U54" s="144">
        <f>График1!X33</f>
        <v>2</v>
      </c>
      <c r="V54" s="144">
        <f>График1!Y33</f>
        <v>2</v>
      </c>
      <c r="W54" s="144">
        <f>График1!Z33</f>
        <v>2</v>
      </c>
      <c r="X54" s="1874"/>
      <c r="Y54" s="1875"/>
      <c r="Z54" s="144">
        <f>График1!AC33</f>
        <v>2</v>
      </c>
      <c r="AA54" s="144">
        <f>График1!AD33</f>
        <v>2</v>
      </c>
      <c r="AB54" s="144">
        <f>График1!AE33</f>
        <v>2</v>
      </c>
      <c r="AC54" s="144">
        <f>График1!AF33</f>
        <v>2</v>
      </c>
      <c r="AD54" s="144">
        <f>График1!AG33</f>
        <v>2</v>
      </c>
      <c r="AE54" s="144">
        <f>График1!AH33</f>
        <v>2</v>
      </c>
      <c r="AF54" s="144">
        <f>График1!AI33</f>
        <v>2</v>
      </c>
      <c r="AG54" s="144">
        <f>График1!AJ33</f>
        <v>2</v>
      </c>
      <c r="AH54" s="144">
        <f>График1!AK33</f>
        <v>2</v>
      </c>
      <c r="AI54" s="144">
        <f>График1!AL33</f>
        <v>2</v>
      </c>
      <c r="AJ54" s="144">
        <f>График1!AM33</f>
        <v>2</v>
      </c>
      <c r="AK54" s="144">
        <f>График1!AN33</f>
        <v>2</v>
      </c>
      <c r="AL54" s="144">
        <f>График1!AO33</f>
        <v>2</v>
      </c>
      <c r="AM54" s="144">
        <f>График1!AP33</f>
        <v>2</v>
      </c>
      <c r="AN54" s="144">
        <f>График1!AQ33</f>
        <v>1</v>
      </c>
      <c r="AO54" s="144">
        <f>График1!AR33</f>
        <v>1</v>
      </c>
      <c r="AP54" s="144">
        <f>График1!AS33</f>
        <v>1</v>
      </c>
      <c r="AQ54" s="144">
        <f>График1!AT33</f>
        <v>1</v>
      </c>
      <c r="AR54" s="144">
        <f>График1!AU33</f>
        <v>1</v>
      </c>
      <c r="AS54" s="144">
        <f>График1!AV33</f>
        <v>1</v>
      </c>
      <c r="AT54" s="144">
        <f>График1!AW33</f>
        <v>2</v>
      </c>
      <c r="AU54" s="144">
        <f>График1!AX33</f>
        <v>2</v>
      </c>
      <c r="AV54" s="1865"/>
      <c r="AW54" s="1866"/>
      <c r="AX54" s="1905"/>
      <c r="AY54" s="1906"/>
      <c r="AZ54" s="1906"/>
      <c r="BA54" s="1906"/>
      <c r="BB54" s="1906"/>
      <c r="BC54" s="1906"/>
      <c r="BD54" s="1906"/>
      <c r="BE54" s="1906"/>
      <c r="BF54" s="1907"/>
      <c r="BG54" s="24"/>
      <c r="BH54" s="1842">
        <f>SUM(G54:W54,Z54:AU54)</f>
        <v>72</v>
      </c>
      <c r="BI54" s="1842">
        <f>SUM(G55:W55,Z55:AU55)</f>
        <v>36</v>
      </c>
    </row>
    <row r="55" spans="1:61" ht="15.75" thickBot="1">
      <c r="A55" s="1844"/>
      <c r="B55" s="1888"/>
      <c r="C55" s="1854"/>
      <c r="D55" s="1855"/>
      <c r="E55" s="55" t="s">
        <v>251</v>
      </c>
      <c r="F55" s="58"/>
      <c r="G55" s="166">
        <f>G54/2</f>
        <v>1</v>
      </c>
      <c r="H55" s="166">
        <f t="shared" ref="H55:AU55" si="17">H54/2</f>
        <v>1</v>
      </c>
      <c r="I55" s="166">
        <f t="shared" si="17"/>
        <v>1</v>
      </c>
      <c r="J55" s="166">
        <f t="shared" si="17"/>
        <v>1</v>
      </c>
      <c r="K55" s="166">
        <f t="shared" si="17"/>
        <v>1</v>
      </c>
      <c r="L55" s="166">
        <f t="shared" si="17"/>
        <v>1</v>
      </c>
      <c r="M55" s="166">
        <f t="shared" si="17"/>
        <v>1</v>
      </c>
      <c r="N55" s="166">
        <f t="shared" si="17"/>
        <v>1</v>
      </c>
      <c r="O55" s="166">
        <f t="shared" si="17"/>
        <v>1</v>
      </c>
      <c r="P55" s="166">
        <f t="shared" si="17"/>
        <v>1</v>
      </c>
      <c r="Q55" s="166">
        <f t="shared" si="17"/>
        <v>1</v>
      </c>
      <c r="R55" s="166">
        <f t="shared" si="17"/>
        <v>1</v>
      </c>
      <c r="S55" s="166">
        <f t="shared" si="17"/>
        <v>1</v>
      </c>
      <c r="T55" s="166">
        <f t="shared" si="17"/>
        <v>1</v>
      </c>
      <c r="U55" s="166">
        <f t="shared" si="17"/>
        <v>1</v>
      </c>
      <c r="V55" s="166">
        <f t="shared" si="17"/>
        <v>1</v>
      </c>
      <c r="W55" s="166">
        <f t="shared" si="17"/>
        <v>1</v>
      </c>
      <c r="X55" s="1874"/>
      <c r="Y55" s="1875"/>
      <c r="Z55" s="163">
        <f t="shared" si="17"/>
        <v>1</v>
      </c>
      <c r="AA55" s="163">
        <f t="shared" si="17"/>
        <v>1</v>
      </c>
      <c r="AB55" s="163">
        <f t="shared" si="17"/>
        <v>1</v>
      </c>
      <c r="AC55" s="163">
        <f t="shared" si="17"/>
        <v>1</v>
      </c>
      <c r="AD55" s="163">
        <f t="shared" si="17"/>
        <v>1</v>
      </c>
      <c r="AE55" s="163">
        <f t="shared" si="17"/>
        <v>1</v>
      </c>
      <c r="AF55" s="163">
        <f t="shared" si="17"/>
        <v>1</v>
      </c>
      <c r="AG55" s="163">
        <f t="shared" si="17"/>
        <v>1</v>
      </c>
      <c r="AH55" s="163">
        <f t="shared" si="17"/>
        <v>1</v>
      </c>
      <c r="AI55" s="163">
        <f t="shared" si="17"/>
        <v>1</v>
      </c>
      <c r="AJ55" s="163">
        <f t="shared" si="17"/>
        <v>1</v>
      </c>
      <c r="AK55" s="163">
        <f t="shared" si="17"/>
        <v>1</v>
      </c>
      <c r="AL55" s="163">
        <f t="shared" si="17"/>
        <v>1</v>
      </c>
      <c r="AM55" s="163">
        <f t="shared" si="17"/>
        <v>1</v>
      </c>
      <c r="AN55" s="163">
        <f t="shared" si="17"/>
        <v>0.5</v>
      </c>
      <c r="AO55" s="163">
        <f t="shared" si="17"/>
        <v>0.5</v>
      </c>
      <c r="AP55" s="163">
        <f t="shared" si="17"/>
        <v>0.5</v>
      </c>
      <c r="AQ55" s="163">
        <f t="shared" si="17"/>
        <v>0.5</v>
      </c>
      <c r="AR55" s="163">
        <f t="shared" si="17"/>
        <v>0.5</v>
      </c>
      <c r="AS55" s="163">
        <f t="shared" si="17"/>
        <v>0.5</v>
      </c>
      <c r="AT55" s="163">
        <f t="shared" si="17"/>
        <v>1</v>
      </c>
      <c r="AU55" s="163">
        <f t="shared" si="17"/>
        <v>1</v>
      </c>
      <c r="AV55" s="1865"/>
      <c r="AW55" s="1866"/>
      <c r="AX55" s="1905"/>
      <c r="AY55" s="1906"/>
      <c r="AZ55" s="1906"/>
      <c r="BA55" s="1906"/>
      <c r="BB55" s="1906"/>
      <c r="BC55" s="1906"/>
      <c r="BD55" s="1906"/>
      <c r="BE55" s="1906"/>
      <c r="BF55" s="1907"/>
      <c r="BG55" s="24"/>
      <c r="BH55" s="1843"/>
      <c r="BI55" s="1843"/>
    </row>
    <row r="56" spans="1:61">
      <c r="A56" s="1844"/>
      <c r="B56" s="1888" t="s">
        <v>118</v>
      </c>
      <c r="C56" s="1852" t="s">
        <v>119</v>
      </c>
      <c r="D56" s="1853"/>
      <c r="E56" s="154" t="s">
        <v>249</v>
      </c>
      <c r="F56" s="160"/>
      <c r="G56" s="15">
        <f>График1!J34</f>
        <v>2</v>
      </c>
      <c r="H56" s="144">
        <f>График1!K34</f>
        <v>2</v>
      </c>
      <c r="I56" s="144">
        <f>График1!L34</f>
        <v>2</v>
      </c>
      <c r="J56" s="144">
        <f>График1!M34</f>
        <v>2</v>
      </c>
      <c r="K56" s="144">
        <f>График1!N34</f>
        <v>2</v>
      </c>
      <c r="L56" s="144">
        <f>График1!O34</f>
        <v>2</v>
      </c>
      <c r="M56" s="144">
        <f>График1!P34</f>
        <v>2</v>
      </c>
      <c r="N56" s="144">
        <f>График1!Q34</f>
        <v>2</v>
      </c>
      <c r="O56" s="144">
        <f>График1!R34</f>
        <v>2</v>
      </c>
      <c r="P56" s="144">
        <f>График1!S34</f>
        <v>2</v>
      </c>
      <c r="Q56" s="144">
        <f>График1!T34</f>
        <v>2</v>
      </c>
      <c r="R56" s="144">
        <f>График1!U34</f>
        <v>2</v>
      </c>
      <c r="S56" s="144">
        <f>График1!V34</f>
        <v>2</v>
      </c>
      <c r="T56" s="144">
        <f>График1!W34</f>
        <v>2</v>
      </c>
      <c r="U56" s="144">
        <f>График1!X34</f>
        <v>2</v>
      </c>
      <c r="V56" s="144">
        <f>График1!Y34</f>
        <v>2</v>
      </c>
      <c r="W56" s="144">
        <f>График1!Z34</f>
        <v>4</v>
      </c>
      <c r="X56" s="1874"/>
      <c r="Y56" s="187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865"/>
      <c r="AW56" s="1866"/>
      <c r="AX56" s="1905"/>
      <c r="AY56" s="1906"/>
      <c r="AZ56" s="1906"/>
      <c r="BA56" s="1906"/>
      <c r="BB56" s="1906"/>
      <c r="BC56" s="1906"/>
      <c r="BD56" s="1906"/>
      <c r="BE56" s="1906"/>
      <c r="BF56" s="1907"/>
      <c r="BG56" s="24"/>
      <c r="BH56" s="1842">
        <f>SUM(G56:W56,Z56:AU56)</f>
        <v>36</v>
      </c>
      <c r="BI56" s="1842">
        <f>SUM(G57:W57,Z57:AU57)</f>
        <v>18</v>
      </c>
    </row>
    <row r="57" spans="1:61" ht="15.75" thickBot="1">
      <c r="A57" s="1844"/>
      <c r="B57" s="1888"/>
      <c r="C57" s="1854"/>
      <c r="D57" s="1855"/>
      <c r="E57" s="155" t="s">
        <v>251</v>
      </c>
      <c r="F57" s="160"/>
      <c r="G57" s="166">
        <f>G56/2</f>
        <v>1</v>
      </c>
      <c r="H57" s="166">
        <f t="shared" ref="H57:W57" si="18">H56/2</f>
        <v>1</v>
      </c>
      <c r="I57" s="166">
        <f t="shared" si="18"/>
        <v>1</v>
      </c>
      <c r="J57" s="166">
        <f t="shared" si="18"/>
        <v>1</v>
      </c>
      <c r="K57" s="166">
        <f t="shared" si="18"/>
        <v>1</v>
      </c>
      <c r="L57" s="166">
        <f t="shared" si="18"/>
        <v>1</v>
      </c>
      <c r="M57" s="166">
        <f t="shared" si="18"/>
        <v>1</v>
      </c>
      <c r="N57" s="166">
        <f t="shared" si="18"/>
        <v>1</v>
      </c>
      <c r="O57" s="166">
        <f t="shared" si="18"/>
        <v>1</v>
      </c>
      <c r="P57" s="166">
        <f t="shared" si="18"/>
        <v>1</v>
      </c>
      <c r="Q57" s="166">
        <f t="shared" si="18"/>
        <v>1</v>
      </c>
      <c r="R57" s="166">
        <f t="shared" si="18"/>
        <v>1</v>
      </c>
      <c r="S57" s="166">
        <f t="shared" si="18"/>
        <v>1</v>
      </c>
      <c r="T57" s="166">
        <f t="shared" si="18"/>
        <v>1</v>
      </c>
      <c r="U57" s="166">
        <f t="shared" si="18"/>
        <v>1</v>
      </c>
      <c r="V57" s="166">
        <f t="shared" si="18"/>
        <v>1</v>
      </c>
      <c r="W57" s="166">
        <f t="shared" si="18"/>
        <v>2</v>
      </c>
      <c r="X57" s="1874"/>
      <c r="Y57" s="1875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865"/>
      <c r="AW57" s="1866"/>
      <c r="AX57" s="1905"/>
      <c r="AY57" s="1906"/>
      <c r="AZ57" s="1906"/>
      <c r="BA57" s="1906"/>
      <c r="BB57" s="1906"/>
      <c r="BC57" s="1906"/>
      <c r="BD57" s="1906"/>
      <c r="BE57" s="1906"/>
      <c r="BF57" s="1907"/>
      <c r="BG57" s="24"/>
      <c r="BH57" s="1843"/>
      <c r="BI57" s="1843"/>
    </row>
    <row r="58" spans="1:61">
      <c r="A58" s="1844"/>
      <c r="B58" s="1888" t="s">
        <v>120</v>
      </c>
      <c r="C58" s="1912" t="s">
        <v>255</v>
      </c>
      <c r="D58" s="1853"/>
      <c r="E58" s="154" t="s">
        <v>249</v>
      </c>
      <c r="F58" s="160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874"/>
      <c r="Y58" s="1875"/>
      <c r="Z58" s="15">
        <f>График1!AC35</f>
        <v>2</v>
      </c>
      <c r="AA58" s="144">
        <f>График1!AD35</f>
        <v>2</v>
      </c>
      <c r="AB58" s="144">
        <f>График1!AE35</f>
        <v>2</v>
      </c>
      <c r="AC58" s="144">
        <f>График1!AF35</f>
        <v>2</v>
      </c>
      <c r="AD58" s="144">
        <f>График1!AG35</f>
        <v>2</v>
      </c>
      <c r="AE58" s="144">
        <f>График1!AH35</f>
        <v>2</v>
      </c>
      <c r="AF58" s="144">
        <f>График1!AI35</f>
        <v>2</v>
      </c>
      <c r="AG58" s="144">
        <f>График1!AJ35</f>
        <v>2</v>
      </c>
      <c r="AH58" s="144">
        <f>График1!AK35</f>
        <v>2</v>
      </c>
      <c r="AI58" s="144">
        <f>График1!AL35</f>
        <v>2</v>
      </c>
      <c r="AJ58" s="144">
        <f>График1!AM35</f>
        <v>2</v>
      </c>
      <c r="AK58" s="144">
        <f>График1!AN35</f>
        <v>2</v>
      </c>
      <c r="AL58" s="144">
        <f>График1!AO35</f>
        <v>2</v>
      </c>
      <c r="AM58" s="144">
        <f>График1!AP35</f>
        <v>2</v>
      </c>
      <c r="AN58" s="144">
        <f>График1!AQ35</f>
        <v>2</v>
      </c>
      <c r="AO58" s="144">
        <f>График1!AR35</f>
        <v>2</v>
      </c>
      <c r="AP58" s="144">
        <f>График1!AS35</f>
        <v>2</v>
      </c>
      <c r="AQ58" s="144">
        <f>График1!AT35</f>
        <v>2</v>
      </c>
      <c r="AR58" s="144">
        <f>График1!AU35</f>
        <v>2</v>
      </c>
      <c r="AS58" s="144">
        <f>График1!AV35</f>
        <v>1</v>
      </c>
      <c r="AT58" s="144">
        <f>График1!AW35</f>
        <v>0</v>
      </c>
      <c r="AU58" s="144">
        <f>График1!AX35</f>
        <v>0</v>
      </c>
      <c r="AV58" s="1865"/>
      <c r="AW58" s="1866"/>
      <c r="AX58" s="1905"/>
      <c r="AY58" s="1906"/>
      <c r="AZ58" s="1906"/>
      <c r="BA58" s="1906"/>
      <c r="BB58" s="1906"/>
      <c r="BC58" s="1906"/>
      <c r="BD58" s="1906"/>
      <c r="BE58" s="1906"/>
      <c r="BF58" s="1907"/>
      <c r="BG58" s="24"/>
      <c r="BH58" s="1842">
        <f>SUM(G58:W58,Z58:AU58)</f>
        <v>39</v>
      </c>
      <c r="BI58" s="1842">
        <f>SUM(G59:W59,Z59:AU59)</f>
        <v>19.5</v>
      </c>
    </row>
    <row r="59" spans="1:61" ht="15.75" thickBot="1">
      <c r="A59" s="1844"/>
      <c r="B59" s="1888"/>
      <c r="C59" s="1913"/>
      <c r="D59" s="1855"/>
      <c r="E59" s="155" t="s">
        <v>251</v>
      </c>
      <c r="F59" s="160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874"/>
      <c r="Y59" s="1875"/>
      <c r="Z59" s="69">
        <f>Z58/2</f>
        <v>1</v>
      </c>
      <c r="AA59" s="163">
        <f t="shared" ref="AA59:AU59" si="19">AA58/2</f>
        <v>1</v>
      </c>
      <c r="AB59" s="163">
        <f t="shared" si="19"/>
        <v>1</v>
      </c>
      <c r="AC59" s="163">
        <f t="shared" si="19"/>
        <v>1</v>
      </c>
      <c r="AD59" s="163">
        <f t="shared" si="19"/>
        <v>1</v>
      </c>
      <c r="AE59" s="163">
        <f t="shared" si="19"/>
        <v>1</v>
      </c>
      <c r="AF59" s="163">
        <f t="shared" si="19"/>
        <v>1</v>
      </c>
      <c r="AG59" s="163">
        <f t="shared" si="19"/>
        <v>1</v>
      </c>
      <c r="AH59" s="163">
        <f t="shared" si="19"/>
        <v>1</v>
      </c>
      <c r="AI59" s="163">
        <f t="shared" si="19"/>
        <v>1</v>
      </c>
      <c r="AJ59" s="163">
        <f t="shared" si="19"/>
        <v>1</v>
      </c>
      <c r="AK59" s="163">
        <f t="shared" si="19"/>
        <v>1</v>
      </c>
      <c r="AL59" s="163">
        <f t="shared" si="19"/>
        <v>1</v>
      </c>
      <c r="AM59" s="163">
        <f t="shared" si="19"/>
        <v>1</v>
      </c>
      <c r="AN59" s="163">
        <f t="shared" si="19"/>
        <v>1</v>
      </c>
      <c r="AO59" s="163">
        <f t="shared" si="19"/>
        <v>1</v>
      </c>
      <c r="AP59" s="163">
        <f t="shared" si="19"/>
        <v>1</v>
      </c>
      <c r="AQ59" s="163">
        <f t="shared" si="19"/>
        <v>1</v>
      </c>
      <c r="AR59" s="163">
        <f t="shared" si="19"/>
        <v>1</v>
      </c>
      <c r="AS59" s="163">
        <f t="shared" si="19"/>
        <v>0.5</v>
      </c>
      <c r="AT59" s="163">
        <f t="shared" si="19"/>
        <v>0</v>
      </c>
      <c r="AU59" s="163">
        <f t="shared" si="19"/>
        <v>0</v>
      </c>
      <c r="AV59" s="1865"/>
      <c r="AW59" s="1866"/>
      <c r="AX59" s="1905"/>
      <c r="AY59" s="1906"/>
      <c r="AZ59" s="1906"/>
      <c r="BA59" s="1906"/>
      <c r="BB59" s="1906"/>
      <c r="BC59" s="1906"/>
      <c r="BD59" s="1906"/>
      <c r="BE59" s="1906"/>
      <c r="BF59" s="1907"/>
      <c r="BG59" s="24"/>
      <c r="BH59" s="1843"/>
      <c r="BI59" s="1843"/>
    </row>
    <row r="60" spans="1:61">
      <c r="A60" s="1844"/>
      <c r="B60" s="1925" t="s">
        <v>256</v>
      </c>
      <c r="C60" s="1929" t="s">
        <v>257</v>
      </c>
      <c r="D60" s="1930"/>
      <c r="E60" s="156" t="s">
        <v>249</v>
      </c>
      <c r="F60" s="160"/>
      <c r="G60" s="41">
        <f>G62+G64+G66</f>
        <v>8</v>
      </c>
      <c r="H60" s="152">
        <f t="shared" ref="H60:AU60" si="20">H62+H64+H66</f>
        <v>8</v>
      </c>
      <c r="I60" s="152">
        <f t="shared" si="20"/>
        <v>8</v>
      </c>
      <c r="J60" s="152">
        <f t="shared" si="20"/>
        <v>8</v>
      </c>
      <c r="K60" s="152">
        <f t="shared" si="20"/>
        <v>8</v>
      </c>
      <c r="L60" s="152">
        <f t="shared" si="20"/>
        <v>8</v>
      </c>
      <c r="M60" s="152">
        <f t="shared" si="20"/>
        <v>8</v>
      </c>
      <c r="N60" s="152">
        <f t="shared" si="20"/>
        <v>8</v>
      </c>
      <c r="O60" s="152">
        <f t="shared" si="20"/>
        <v>8</v>
      </c>
      <c r="P60" s="152">
        <f t="shared" si="20"/>
        <v>8</v>
      </c>
      <c r="Q60" s="152">
        <f t="shared" si="20"/>
        <v>8</v>
      </c>
      <c r="R60" s="152">
        <f t="shared" si="20"/>
        <v>8</v>
      </c>
      <c r="S60" s="152">
        <f t="shared" si="20"/>
        <v>8</v>
      </c>
      <c r="T60" s="152">
        <f t="shared" si="20"/>
        <v>8</v>
      </c>
      <c r="U60" s="152">
        <f t="shared" si="20"/>
        <v>8</v>
      </c>
      <c r="V60" s="152">
        <f t="shared" si="20"/>
        <v>8</v>
      </c>
      <c r="W60" s="152">
        <f t="shared" si="20"/>
        <v>6</v>
      </c>
      <c r="X60" s="1874"/>
      <c r="Y60" s="1875"/>
      <c r="Z60" s="152">
        <f t="shared" si="20"/>
        <v>6</v>
      </c>
      <c r="AA60" s="152">
        <f t="shared" si="20"/>
        <v>6</v>
      </c>
      <c r="AB60" s="152">
        <f t="shared" si="20"/>
        <v>6</v>
      </c>
      <c r="AC60" s="152">
        <f t="shared" si="20"/>
        <v>6</v>
      </c>
      <c r="AD60" s="152">
        <f t="shared" si="20"/>
        <v>7</v>
      </c>
      <c r="AE60" s="152">
        <f t="shared" si="20"/>
        <v>7</v>
      </c>
      <c r="AF60" s="152">
        <f t="shared" si="20"/>
        <v>7</v>
      </c>
      <c r="AG60" s="152">
        <f t="shared" si="20"/>
        <v>7</v>
      </c>
      <c r="AH60" s="152">
        <f t="shared" si="20"/>
        <v>7</v>
      </c>
      <c r="AI60" s="152">
        <f t="shared" si="20"/>
        <v>7</v>
      </c>
      <c r="AJ60" s="152">
        <f t="shared" si="20"/>
        <v>7</v>
      </c>
      <c r="AK60" s="152">
        <f t="shared" si="20"/>
        <v>7</v>
      </c>
      <c r="AL60" s="152">
        <f t="shared" si="20"/>
        <v>7</v>
      </c>
      <c r="AM60" s="152">
        <f t="shared" si="20"/>
        <v>7</v>
      </c>
      <c r="AN60" s="152">
        <f t="shared" si="20"/>
        <v>7</v>
      </c>
      <c r="AO60" s="152">
        <f t="shared" si="20"/>
        <v>7</v>
      </c>
      <c r="AP60" s="152">
        <f t="shared" si="20"/>
        <v>6</v>
      </c>
      <c r="AQ60" s="152">
        <f t="shared" si="20"/>
        <v>6</v>
      </c>
      <c r="AR60" s="152">
        <f t="shared" si="20"/>
        <v>6</v>
      </c>
      <c r="AS60" s="152">
        <f t="shared" si="20"/>
        <v>6</v>
      </c>
      <c r="AT60" s="152">
        <f t="shared" si="20"/>
        <v>7</v>
      </c>
      <c r="AU60" s="152">
        <f t="shared" si="20"/>
        <v>7</v>
      </c>
      <c r="AV60" s="1865"/>
      <c r="AW60" s="1866"/>
      <c r="AX60" s="1905"/>
      <c r="AY60" s="1906"/>
      <c r="AZ60" s="1906"/>
      <c r="BA60" s="1906"/>
      <c r="BB60" s="1906"/>
      <c r="BC60" s="1906"/>
      <c r="BD60" s="1906"/>
      <c r="BE60" s="1906"/>
      <c r="BF60" s="1907"/>
      <c r="BG60" s="24"/>
      <c r="BH60" s="1840">
        <f>SUM(G60:W60,Z60:AU60)</f>
        <v>280</v>
      </c>
      <c r="BI60" s="1840">
        <f>SUM(G61:W61,Z61:AU61)</f>
        <v>140</v>
      </c>
    </row>
    <row r="61" spans="1:61" ht="15.75" thickBot="1">
      <c r="A61" s="1844"/>
      <c r="B61" s="1926"/>
      <c r="C61" s="1931"/>
      <c r="D61" s="1932"/>
      <c r="E61" s="157" t="s">
        <v>251</v>
      </c>
      <c r="F61" s="160"/>
      <c r="G61" s="42">
        <f>G63+G65+G67</f>
        <v>4</v>
      </c>
      <c r="H61" s="153">
        <f t="shared" ref="H61:AU61" si="21">H63+H65+H67</f>
        <v>4</v>
      </c>
      <c r="I61" s="153">
        <f t="shared" si="21"/>
        <v>4</v>
      </c>
      <c r="J61" s="153">
        <f t="shared" si="21"/>
        <v>4</v>
      </c>
      <c r="K61" s="153">
        <f t="shared" si="21"/>
        <v>4</v>
      </c>
      <c r="L61" s="153">
        <f t="shared" si="21"/>
        <v>4</v>
      </c>
      <c r="M61" s="153">
        <f t="shared" si="21"/>
        <v>4</v>
      </c>
      <c r="N61" s="153">
        <f t="shared" si="21"/>
        <v>4</v>
      </c>
      <c r="O61" s="153">
        <f t="shared" si="21"/>
        <v>4</v>
      </c>
      <c r="P61" s="153">
        <f t="shared" si="21"/>
        <v>4</v>
      </c>
      <c r="Q61" s="153">
        <f t="shared" si="21"/>
        <v>4</v>
      </c>
      <c r="R61" s="153">
        <f t="shared" si="21"/>
        <v>4</v>
      </c>
      <c r="S61" s="153">
        <f t="shared" si="21"/>
        <v>4</v>
      </c>
      <c r="T61" s="153">
        <f t="shared" si="21"/>
        <v>4</v>
      </c>
      <c r="U61" s="153">
        <f t="shared" si="21"/>
        <v>4</v>
      </c>
      <c r="V61" s="153">
        <f t="shared" si="21"/>
        <v>4</v>
      </c>
      <c r="W61" s="153">
        <f t="shared" si="21"/>
        <v>3</v>
      </c>
      <c r="X61" s="1874"/>
      <c r="Y61" s="1875"/>
      <c r="Z61" s="153">
        <f t="shared" si="21"/>
        <v>3</v>
      </c>
      <c r="AA61" s="153">
        <f t="shared" si="21"/>
        <v>3</v>
      </c>
      <c r="AB61" s="153">
        <f t="shared" si="21"/>
        <v>3</v>
      </c>
      <c r="AC61" s="153">
        <f t="shared" si="21"/>
        <v>3</v>
      </c>
      <c r="AD61" s="153">
        <f t="shared" si="21"/>
        <v>3.5</v>
      </c>
      <c r="AE61" s="153">
        <f t="shared" si="21"/>
        <v>3.5</v>
      </c>
      <c r="AF61" s="153">
        <f t="shared" si="21"/>
        <v>3.5</v>
      </c>
      <c r="AG61" s="153">
        <f t="shared" si="21"/>
        <v>3.5</v>
      </c>
      <c r="AH61" s="153">
        <f t="shared" si="21"/>
        <v>3.5</v>
      </c>
      <c r="AI61" s="153">
        <f t="shared" si="21"/>
        <v>3.5</v>
      </c>
      <c r="AJ61" s="153">
        <f t="shared" si="21"/>
        <v>3.5</v>
      </c>
      <c r="AK61" s="153">
        <f t="shared" si="21"/>
        <v>3.5</v>
      </c>
      <c r="AL61" s="153">
        <f t="shared" si="21"/>
        <v>3.5</v>
      </c>
      <c r="AM61" s="153">
        <f t="shared" si="21"/>
        <v>3.5</v>
      </c>
      <c r="AN61" s="153">
        <f t="shared" si="21"/>
        <v>3.5</v>
      </c>
      <c r="AO61" s="153">
        <f t="shared" si="21"/>
        <v>3.5</v>
      </c>
      <c r="AP61" s="153">
        <f t="shared" si="21"/>
        <v>3</v>
      </c>
      <c r="AQ61" s="153">
        <f t="shared" si="21"/>
        <v>3</v>
      </c>
      <c r="AR61" s="153">
        <f t="shared" si="21"/>
        <v>3</v>
      </c>
      <c r="AS61" s="153">
        <f t="shared" si="21"/>
        <v>3</v>
      </c>
      <c r="AT61" s="153">
        <f t="shared" si="21"/>
        <v>3.5</v>
      </c>
      <c r="AU61" s="153">
        <f t="shared" si="21"/>
        <v>3.5</v>
      </c>
      <c r="AV61" s="1865"/>
      <c r="AW61" s="1866"/>
      <c r="AX61" s="1905"/>
      <c r="AY61" s="1906"/>
      <c r="AZ61" s="1906"/>
      <c r="BA61" s="1906"/>
      <c r="BB61" s="1906"/>
      <c r="BC61" s="1906"/>
      <c r="BD61" s="1906"/>
      <c r="BE61" s="1906"/>
      <c r="BF61" s="1907"/>
      <c r="BG61" s="24"/>
      <c r="BH61" s="1841"/>
      <c r="BI61" s="1841"/>
    </row>
    <row r="62" spans="1:61">
      <c r="A62" s="1844"/>
      <c r="B62" s="1838" t="s">
        <v>124</v>
      </c>
      <c r="C62" s="1852" t="s">
        <v>125</v>
      </c>
      <c r="D62" s="1853"/>
      <c r="E62" s="154" t="s">
        <v>249</v>
      </c>
      <c r="F62" s="160"/>
      <c r="G62" s="15">
        <f>График1!J37</f>
        <v>2</v>
      </c>
      <c r="H62" s="144">
        <f>График1!K37</f>
        <v>2</v>
      </c>
      <c r="I62" s="144">
        <f>График1!L37</f>
        <v>2</v>
      </c>
      <c r="J62" s="144">
        <f>График1!M37</f>
        <v>2</v>
      </c>
      <c r="K62" s="144">
        <f>График1!N37</f>
        <v>2</v>
      </c>
      <c r="L62" s="144">
        <f>График1!O37</f>
        <v>2</v>
      </c>
      <c r="M62" s="144">
        <f>График1!P37</f>
        <v>2</v>
      </c>
      <c r="N62" s="144">
        <f>График1!Q37</f>
        <v>2</v>
      </c>
      <c r="O62" s="144">
        <f>График1!R37</f>
        <v>2</v>
      </c>
      <c r="P62" s="144">
        <f>График1!S37</f>
        <v>2</v>
      </c>
      <c r="Q62" s="144">
        <f>График1!T37</f>
        <v>2</v>
      </c>
      <c r="R62" s="144">
        <f>График1!U37</f>
        <v>2</v>
      </c>
      <c r="S62" s="144">
        <f>График1!V37</f>
        <v>2</v>
      </c>
      <c r="T62" s="144">
        <f>График1!W37</f>
        <v>2</v>
      </c>
      <c r="U62" s="144">
        <f>График1!X37</f>
        <v>2</v>
      </c>
      <c r="V62" s="144">
        <f>График1!Y37</f>
        <v>2</v>
      </c>
      <c r="W62" s="144">
        <f>График1!Z37</f>
        <v>2</v>
      </c>
      <c r="X62" s="1874"/>
      <c r="Y62" s="1875"/>
      <c r="Z62" s="144">
        <f>График1!AC37</f>
        <v>3</v>
      </c>
      <c r="AA62" s="144">
        <f>График1!AD37</f>
        <v>3</v>
      </c>
      <c r="AB62" s="144">
        <f>График1!AE37</f>
        <v>3</v>
      </c>
      <c r="AC62" s="144">
        <f>График1!AF37</f>
        <v>3</v>
      </c>
      <c r="AD62" s="144">
        <f>График1!AG37</f>
        <v>3</v>
      </c>
      <c r="AE62" s="144">
        <f>График1!AH37</f>
        <v>3</v>
      </c>
      <c r="AF62" s="144">
        <f>График1!AI37</f>
        <v>3</v>
      </c>
      <c r="AG62" s="144">
        <f>График1!AJ37</f>
        <v>3</v>
      </c>
      <c r="AH62" s="144">
        <f>График1!AK37</f>
        <v>3</v>
      </c>
      <c r="AI62" s="144">
        <f>График1!AL37</f>
        <v>3</v>
      </c>
      <c r="AJ62" s="144">
        <f>График1!AM37</f>
        <v>3</v>
      </c>
      <c r="AK62" s="144">
        <f>График1!AN37</f>
        <v>3</v>
      </c>
      <c r="AL62" s="144">
        <f>График1!AO37</f>
        <v>3</v>
      </c>
      <c r="AM62" s="144">
        <f>График1!AP37</f>
        <v>3</v>
      </c>
      <c r="AN62" s="144">
        <f>График1!AQ37</f>
        <v>3</v>
      </c>
      <c r="AO62" s="144">
        <f>График1!AR37</f>
        <v>3</v>
      </c>
      <c r="AP62" s="144">
        <f>График1!AS37</f>
        <v>3</v>
      </c>
      <c r="AQ62" s="144">
        <f>График1!AT37</f>
        <v>3</v>
      </c>
      <c r="AR62" s="144">
        <f>График1!AU37</f>
        <v>3</v>
      </c>
      <c r="AS62" s="144">
        <f>График1!AV37</f>
        <v>3</v>
      </c>
      <c r="AT62" s="144">
        <f>График1!AW37</f>
        <v>3</v>
      </c>
      <c r="AU62" s="144">
        <f>График1!AX37</f>
        <v>3</v>
      </c>
      <c r="AV62" s="1865"/>
      <c r="AW62" s="1866"/>
      <c r="AX62" s="1905"/>
      <c r="AY62" s="1906"/>
      <c r="AZ62" s="1906"/>
      <c r="BA62" s="1906"/>
      <c r="BB62" s="1906"/>
      <c r="BC62" s="1906"/>
      <c r="BD62" s="1906"/>
      <c r="BE62" s="1906"/>
      <c r="BF62" s="1907"/>
      <c r="BG62" s="24"/>
      <c r="BH62" s="1842">
        <f>SUM(G62:W62,Z62:AU62)</f>
        <v>100</v>
      </c>
      <c r="BI62" s="1842">
        <f>SUM(G63:W63,Z63:AU63)</f>
        <v>50</v>
      </c>
    </row>
    <row r="63" spans="1:61" ht="15.75" thickBot="1">
      <c r="A63" s="1844"/>
      <c r="B63" s="1839"/>
      <c r="C63" s="1854"/>
      <c r="D63" s="1855"/>
      <c r="E63" s="155" t="s">
        <v>251</v>
      </c>
      <c r="F63" s="160"/>
      <c r="G63" s="17">
        <f>G62/2</f>
        <v>1</v>
      </c>
      <c r="H63" s="146">
        <f t="shared" ref="H63:AU63" si="22">H62/2</f>
        <v>1</v>
      </c>
      <c r="I63" s="146">
        <f t="shared" si="22"/>
        <v>1</v>
      </c>
      <c r="J63" s="146">
        <f t="shared" si="22"/>
        <v>1</v>
      </c>
      <c r="K63" s="146">
        <f t="shared" si="22"/>
        <v>1</v>
      </c>
      <c r="L63" s="146">
        <f t="shared" si="22"/>
        <v>1</v>
      </c>
      <c r="M63" s="146">
        <f t="shared" si="22"/>
        <v>1</v>
      </c>
      <c r="N63" s="146">
        <f t="shared" si="22"/>
        <v>1</v>
      </c>
      <c r="O63" s="146">
        <f t="shared" si="22"/>
        <v>1</v>
      </c>
      <c r="P63" s="146">
        <f t="shared" si="22"/>
        <v>1</v>
      </c>
      <c r="Q63" s="146">
        <f t="shared" si="22"/>
        <v>1</v>
      </c>
      <c r="R63" s="146">
        <f t="shared" si="22"/>
        <v>1</v>
      </c>
      <c r="S63" s="146">
        <f t="shared" si="22"/>
        <v>1</v>
      </c>
      <c r="T63" s="146">
        <f t="shared" si="22"/>
        <v>1</v>
      </c>
      <c r="U63" s="146">
        <f t="shared" si="22"/>
        <v>1</v>
      </c>
      <c r="V63" s="146">
        <f t="shared" si="22"/>
        <v>1</v>
      </c>
      <c r="W63" s="146">
        <v>1</v>
      </c>
      <c r="X63" s="1874"/>
      <c r="Y63" s="1875"/>
      <c r="Z63" s="146">
        <f t="shared" si="22"/>
        <v>1.5</v>
      </c>
      <c r="AA63" s="146">
        <f t="shared" si="22"/>
        <v>1.5</v>
      </c>
      <c r="AB63" s="146">
        <f t="shared" si="22"/>
        <v>1.5</v>
      </c>
      <c r="AC63" s="146">
        <f t="shared" si="22"/>
        <v>1.5</v>
      </c>
      <c r="AD63" s="146">
        <f t="shared" si="22"/>
        <v>1.5</v>
      </c>
      <c r="AE63" s="146">
        <f t="shared" si="22"/>
        <v>1.5</v>
      </c>
      <c r="AF63" s="146">
        <f t="shared" si="22"/>
        <v>1.5</v>
      </c>
      <c r="AG63" s="146">
        <f t="shared" si="22"/>
        <v>1.5</v>
      </c>
      <c r="AH63" s="146">
        <f t="shared" si="22"/>
        <v>1.5</v>
      </c>
      <c r="AI63" s="146">
        <f t="shared" si="22"/>
        <v>1.5</v>
      </c>
      <c r="AJ63" s="146">
        <f t="shared" si="22"/>
        <v>1.5</v>
      </c>
      <c r="AK63" s="146">
        <f t="shared" si="22"/>
        <v>1.5</v>
      </c>
      <c r="AL63" s="146">
        <f t="shared" si="22"/>
        <v>1.5</v>
      </c>
      <c r="AM63" s="146">
        <f t="shared" si="22"/>
        <v>1.5</v>
      </c>
      <c r="AN63" s="146">
        <f t="shared" si="22"/>
        <v>1.5</v>
      </c>
      <c r="AO63" s="146">
        <f t="shared" si="22"/>
        <v>1.5</v>
      </c>
      <c r="AP63" s="146">
        <f t="shared" si="22"/>
        <v>1.5</v>
      </c>
      <c r="AQ63" s="146">
        <f t="shared" si="22"/>
        <v>1.5</v>
      </c>
      <c r="AR63" s="146">
        <f t="shared" si="22"/>
        <v>1.5</v>
      </c>
      <c r="AS63" s="146">
        <f t="shared" si="22"/>
        <v>1.5</v>
      </c>
      <c r="AT63" s="146">
        <f t="shared" si="22"/>
        <v>1.5</v>
      </c>
      <c r="AU63" s="146">
        <f t="shared" si="22"/>
        <v>1.5</v>
      </c>
      <c r="AV63" s="1865"/>
      <c r="AW63" s="1866"/>
      <c r="AX63" s="1905"/>
      <c r="AY63" s="1906"/>
      <c r="AZ63" s="1906"/>
      <c r="BA63" s="1906"/>
      <c r="BB63" s="1906"/>
      <c r="BC63" s="1906"/>
      <c r="BD63" s="1906"/>
      <c r="BE63" s="1906"/>
      <c r="BF63" s="1907"/>
      <c r="BG63" s="24"/>
      <c r="BH63" s="1843"/>
      <c r="BI63" s="1843"/>
    </row>
    <row r="64" spans="1:61">
      <c r="A64" s="1844"/>
      <c r="B64" s="1888" t="s">
        <v>126</v>
      </c>
      <c r="C64" s="1852" t="s">
        <v>127</v>
      </c>
      <c r="D64" s="1853"/>
      <c r="E64" s="154" t="s">
        <v>249</v>
      </c>
      <c r="F64" s="160"/>
      <c r="G64" s="15">
        <f>График1!J38</f>
        <v>4</v>
      </c>
      <c r="H64" s="144">
        <f>График1!K38</f>
        <v>4</v>
      </c>
      <c r="I64" s="144">
        <f>График1!L38</f>
        <v>4</v>
      </c>
      <c r="J64" s="144">
        <f>График1!M38</f>
        <v>4</v>
      </c>
      <c r="K64" s="144">
        <f>График1!N38</f>
        <v>4</v>
      </c>
      <c r="L64" s="144">
        <f>График1!O38</f>
        <v>4</v>
      </c>
      <c r="M64" s="144">
        <f>График1!P38</f>
        <v>4</v>
      </c>
      <c r="N64" s="144">
        <f>График1!Q38</f>
        <v>4</v>
      </c>
      <c r="O64" s="144">
        <f>График1!R38</f>
        <v>4</v>
      </c>
      <c r="P64" s="144">
        <f>График1!S38</f>
        <v>4</v>
      </c>
      <c r="Q64" s="144">
        <f>График1!T38</f>
        <v>4</v>
      </c>
      <c r="R64" s="144">
        <f>График1!U38</f>
        <v>4</v>
      </c>
      <c r="S64" s="144">
        <f>График1!V38</f>
        <v>4</v>
      </c>
      <c r="T64" s="144">
        <f>График1!W38</f>
        <v>4</v>
      </c>
      <c r="U64" s="144">
        <f>График1!X38</f>
        <v>4</v>
      </c>
      <c r="V64" s="144">
        <f>График1!Y38</f>
        <v>4</v>
      </c>
      <c r="W64" s="144">
        <f>График1!Z38</f>
        <v>4</v>
      </c>
      <c r="X64" s="1874"/>
      <c r="Y64" s="1875"/>
      <c r="Z64" s="144">
        <f>График1!AC38</f>
        <v>1</v>
      </c>
      <c r="AA64" s="144">
        <f>График1!AD38</f>
        <v>1</v>
      </c>
      <c r="AB64" s="144">
        <f>График1!AE38</f>
        <v>1</v>
      </c>
      <c r="AC64" s="144">
        <f>График1!AF38</f>
        <v>1</v>
      </c>
      <c r="AD64" s="144">
        <f>График1!AG38</f>
        <v>2</v>
      </c>
      <c r="AE64" s="144">
        <f>График1!AH38</f>
        <v>2</v>
      </c>
      <c r="AF64" s="144">
        <f>График1!AI38</f>
        <v>2</v>
      </c>
      <c r="AG64" s="144">
        <f>График1!AJ38</f>
        <v>2</v>
      </c>
      <c r="AH64" s="144">
        <f>График1!AK38</f>
        <v>2</v>
      </c>
      <c r="AI64" s="144">
        <f>График1!AL38</f>
        <v>2</v>
      </c>
      <c r="AJ64" s="144">
        <f>График1!AM38</f>
        <v>2</v>
      </c>
      <c r="AK64" s="144">
        <f>График1!AN38</f>
        <v>2</v>
      </c>
      <c r="AL64" s="144">
        <f>График1!AO38</f>
        <v>2</v>
      </c>
      <c r="AM64" s="144">
        <f>График1!AP38</f>
        <v>2</v>
      </c>
      <c r="AN64" s="144">
        <f>График1!AQ38</f>
        <v>2</v>
      </c>
      <c r="AO64" s="144">
        <f>График1!AR38</f>
        <v>2</v>
      </c>
      <c r="AP64" s="144">
        <f>График1!AS38</f>
        <v>2</v>
      </c>
      <c r="AQ64" s="144">
        <f>График1!AT38</f>
        <v>2</v>
      </c>
      <c r="AR64" s="144">
        <f>График1!AU38</f>
        <v>2</v>
      </c>
      <c r="AS64" s="144">
        <f>График1!AV38</f>
        <v>2</v>
      </c>
      <c r="AT64" s="144">
        <f>График1!AW38</f>
        <v>2</v>
      </c>
      <c r="AU64" s="144">
        <f>График1!AX38</f>
        <v>2</v>
      </c>
      <c r="AV64" s="1865"/>
      <c r="AW64" s="1866"/>
      <c r="AX64" s="1905"/>
      <c r="AY64" s="1906"/>
      <c r="AZ64" s="1906"/>
      <c r="BA64" s="1906"/>
      <c r="BB64" s="1906"/>
      <c r="BC64" s="1906"/>
      <c r="BD64" s="1906"/>
      <c r="BE64" s="1906"/>
      <c r="BF64" s="1907"/>
      <c r="BG64" s="24"/>
      <c r="BH64" s="1842">
        <f>SUM(G64:W64,Z64:AU64)</f>
        <v>108</v>
      </c>
      <c r="BI64" s="1842">
        <f>SUM(G65:W65,Z65:AU65)</f>
        <v>54</v>
      </c>
    </row>
    <row r="65" spans="1:61" ht="15.75" thickBot="1">
      <c r="A65" s="1844"/>
      <c r="B65" s="1888"/>
      <c r="C65" s="1854"/>
      <c r="D65" s="1855"/>
      <c r="E65" s="155" t="s">
        <v>251</v>
      </c>
      <c r="F65" s="160"/>
      <c r="G65" s="17">
        <f>G64/2</f>
        <v>2</v>
      </c>
      <c r="H65" s="146">
        <f t="shared" ref="H65:AU65" si="23">H64/2</f>
        <v>2</v>
      </c>
      <c r="I65" s="146">
        <f t="shared" si="23"/>
        <v>2</v>
      </c>
      <c r="J65" s="146">
        <f t="shared" si="23"/>
        <v>2</v>
      </c>
      <c r="K65" s="146">
        <f t="shared" si="23"/>
        <v>2</v>
      </c>
      <c r="L65" s="146">
        <f t="shared" si="23"/>
        <v>2</v>
      </c>
      <c r="M65" s="146">
        <f t="shared" si="23"/>
        <v>2</v>
      </c>
      <c r="N65" s="146">
        <f t="shared" si="23"/>
        <v>2</v>
      </c>
      <c r="O65" s="146">
        <f t="shared" si="23"/>
        <v>2</v>
      </c>
      <c r="P65" s="146">
        <f t="shared" si="23"/>
        <v>2</v>
      </c>
      <c r="Q65" s="146">
        <f t="shared" si="23"/>
        <v>2</v>
      </c>
      <c r="R65" s="146">
        <f t="shared" si="23"/>
        <v>2</v>
      </c>
      <c r="S65" s="146">
        <f t="shared" si="23"/>
        <v>2</v>
      </c>
      <c r="T65" s="146">
        <f t="shared" si="23"/>
        <v>2</v>
      </c>
      <c r="U65" s="146">
        <f t="shared" si="23"/>
        <v>2</v>
      </c>
      <c r="V65" s="146">
        <f t="shared" si="23"/>
        <v>2</v>
      </c>
      <c r="W65" s="146">
        <f t="shared" si="23"/>
        <v>2</v>
      </c>
      <c r="X65" s="1874"/>
      <c r="Y65" s="1875"/>
      <c r="Z65" s="146">
        <f t="shared" si="23"/>
        <v>0.5</v>
      </c>
      <c r="AA65" s="146">
        <f t="shared" si="23"/>
        <v>0.5</v>
      </c>
      <c r="AB65" s="146">
        <f t="shared" si="23"/>
        <v>0.5</v>
      </c>
      <c r="AC65" s="146">
        <f t="shared" si="23"/>
        <v>0.5</v>
      </c>
      <c r="AD65" s="146">
        <f t="shared" si="23"/>
        <v>1</v>
      </c>
      <c r="AE65" s="146">
        <f t="shared" si="23"/>
        <v>1</v>
      </c>
      <c r="AF65" s="146">
        <f t="shared" si="23"/>
        <v>1</v>
      </c>
      <c r="AG65" s="146">
        <f t="shared" si="23"/>
        <v>1</v>
      </c>
      <c r="AH65" s="146">
        <f t="shared" si="23"/>
        <v>1</v>
      </c>
      <c r="AI65" s="146">
        <f t="shared" si="23"/>
        <v>1</v>
      </c>
      <c r="AJ65" s="146">
        <f t="shared" si="23"/>
        <v>1</v>
      </c>
      <c r="AK65" s="146">
        <f t="shared" si="23"/>
        <v>1</v>
      </c>
      <c r="AL65" s="146">
        <f t="shared" si="23"/>
        <v>1</v>
      </c>
      <c r="AM65" s="146">
        <f t="shared" si="23"/>
        <v>1</v>
      </c>
      <c r="AN65" s="146">
        <f t="shared" si="23"/>
        <v>1</v>
      </c>
      <c r="AO65" s="146">
        <f t="shared" si="23"/>
        <v>1</v>
      </c>
      <c r="AP65" s="146">
        <f t="shared" si="23"/>
        <v>1</v>
      </c>
      <c r="AQ65" s="146">
        <f t="shared" si="23"/>
        <v>1</v>
      </c>
      <c r="AR65" s="146">
        <f t="shared" si="23"/>
        <v>1</v>
      </c>
      <c r="AS65" s="146">
        <f t="shared" si="23"/>
        <v>1</v>
      </c>
      <c r="AT65" s="146">
        <f t="shared" si="23"/>
        <v>1</v>
      </c>
      <c r="AU65" s="146">
        <f t="shared" si="23"/>
        <v>1</v>
      </c>
      <c r="AV65" s="1865"/>
      <c r="AW65" s="1866"/>
      <c r="AX65" s="1905"/>
      <c r="AY65" s="1906"/>
      <c r="AZ65" s="1906"/>
      <c r="BA65" s="1906"/>
      <c r="BB65" s="1906"/>
      <c r="BC65" s="1906"/>
      <c r="BD65" s="1906"/>
      <c r="BE65" s="1906"/>
      <c r="BF65" s="1907"/>
      <c r="BG65" s="24"/>
      <c r="BH65" s="1843"/>
      <c r="BI65" s="1843"/>
    </row>
    <row r="66" spans="1:61">
      <c r="A66" s="1844"/>
      <c r="B66" s="1838" t="s">
        <v>128</v>
      </c>
      <c r="C66" s="1912" t="s">
        <v>129</v>
      </c>
      <c r="D66" s="1853"/>
      <c r="E66" s="154" t="s">
        <v>249</v>
      </c>
      <c r="F66" s="64"/>
      <c r="G66" s="15">
        <f>График1!J39</f>
        <v>2</v>
      </c>
      <c r="H66" s="144">
        <f>График1!K39</f>
        <v>2</v>
      </c>
      <c r="I66" s="144">
        <f>График1!L39</f>
        <v>2</v>
      </c>
      <c r="J66" s="144">
        <f>График1!M39</f>
        <v>2</v>
      </c>
      <c r="K66" s="144">
        <f>График1!N39</f>
        <v>2</v>
      </c>
      <c r="L66" s="144">
        <f>График1!O39</f>
        <v>2</v>
      </c>
      <c r="M66" s="144">
        <f>График1!P39</f>
        <v>2</v>
      </c>
      <c r="N66" s="144">
        <f>График1!Q39</f>
        <v>2</v>
      </c>
      <c r="O66" s="144">
        <f>График1!R39</f>
        <v>2</v>
      </c>
      <c r="P66" s="144">
        <f>График1!S39</f>
        <v>2</v>
      </c>
      <c r="Q66" s="144">
        <f>График1!T39</f>
        <v>2</v>
      </c>
      <c r="R66" s="144">
        <f>График1!U39</f>
        <v>2</v>
      </c>
      <c r="S66" s="144">
        <f>График1!V39</f>
        <v>2</v>
      </c>
      <c r="T66" s="144">
        <f>График1!W39</f>
        <v>2</v>
      </c>
      <c r="U66" s="144">
        <f>График1!X39</f>
        <v>2</v>
      </c>
      <c r="V66" s="144">
        <f>График1!Y39</f>
        <v>2</v>
      </c>
      <c r="W66" s="144">
        <f>График1!Z39</f>
        <v>0</v>
      </c>
      <c r="X66" s="1874"/>
      <c r="Y66" s="1875"/>
      <c r="Z66" s="144">
        <f>График1!AC39</f>
        <v>2</v>
      </c>
      <c r="AA66" s="144">
        <f>График1!AD39</f>
        <v>2</v>
      </c>
      <c r="AB66" s="144">
        <f>График1!AE39</f>
        <v>2</v>
      </c>
      <c r="AC66" s="144">
        <f>График1!AF39</f>
        <v>2</v>
      </c>
      <c r="AD66" s="144">
        <f>График1!AG39</f>
        <v>2</v>
      </c>
      <c r="AE66" s="144">
        <f>График1!AH39</f>
        <v>2</v>
      </c>
      <c r="AF66" s="144">
        <f>График1!AI39</f>
        <v>2</v>
      </c>
      <c r="AG66" s="144">
        <f>График1!AJ39</f>
        <v>2</v>
      </c>
      <c r="AH66" s="144">
        <f>График1!AK39</f>
        <v>2</v>
      </c>
      <c r="AI66" s="144">
        <f>График1!AL39</f>
        <v>2</v>
      </c>
      <c r="AJ66" s="144">
        <f>График1!AM39</f>
        <v>2</v>
      </c>
      <c r="AK66" s="144">
        <f>График1!AN39</f>
        <v>2</v>
      </c>
      <c r="AL66" s="144">
        <f>График1!AO39</f>
        <v>2</v>
      </c>
      <c r="AM66" s="144">
        <f>График1!AP39</f>
        <v>2</v>
      </c>
      <c r="AN66" s="144">
        <f>График1!AQ39</f>
        <v>2</v>
      </c>
      <c r="AO66" s="144">
        <f>График1!AR39</f>
        <v>2</v>
      </c>
      <c r="AP66" s="144">
        <f>График1!AS39</f>
        <v>1</v>
      </c>
      <c r="AQ66" s="144">
        <f>График1!AT39</f>
        <v>1</v>
      </c>
      <c r="AR66" s="144">
        <f>График1!AU39</f>
        <v>1</v>
      </c>
      <c r="AS66" s="144">
        <f>График1!AV39</f>
        <v>1</v>
      </c>
      <c r="AT66" s="144">
        <f>График1!AW39</f>
        <v>2</v>
      </c>
      <c r="AU66" s="144">
        <f>График1!AX39</f>
        <v>2</v>
      </c>
      <c r="AV66" s="1865"/>
      <c r="AW66" s="1866"/>
      <c r="AX66" s="1905"/>
      <c r="AY66" s="1906"/>
      <c r="AZ66" s="1906"/>
      <c r="BA66" s="1906"/>
      <c r="BB66" s="1906"/>
      <c r="BC66" s="1906"/>
      <c r="BD66" s="1906"/>
      <c r="BE66" s="1906"/>
      <c r="BF66" s="1907"/>
      <c r="BG66" s="24"/>
      <c r="BH66" s="1842">
        <f>SUM(G66:W66,Z66:AU66)</f>
        <v>72</v>
      </c>
      <c r="BI66" s="1842">
        <f>SUM(G67:W67,Z67:AU67)</f>
        <v>36</v>
      </c>
    </row>
    <row r="67" spans="1:61">
      <c r="A67" s="1844"/>
      <c r="B67" s="1839"/>
      <c r="C67" s="1913"/>
      <c r="D67" s="1855"/>
      <c r="E67" s="168" t="s">
        <v>251</v>
      </c>
      <c r="F67" s="64"/>
      <c r="G67" s="17">
        <f>G66/2</f>
        <v>1</v>
      </c>
      <c r="H67" s="146">
        <f t="shared" ref="H67:AU67" si="24">H66/2</f>
        <v>1</v>
      </c>
      <c r="I67" s="146">
        <f t="shared" si="24"/>
        <v>1</v>
      </c>
      <c r="J67" s="146">
        <f t="shared" si="24"/>
        <v>1</v>
      </c>
      <c r="K67" s="146">
        <f t="shared" si="24"/>
        <v>1</v>
      </c>
      <c r="L67" s="146">
        <f t="shared" si="24"/>
        <v>1</v>
      </c>
      <c r="M67" s="146">
        <f t="shared" si="24"/>
        <v>1</v>
      </c>
      <c r="N67" s="146">
        <f t="shared" si="24"/>
        <v>1</v>
      </c>
      <c r="O67" s="146">
        <f t="shared" si="24"/>
        <v>1</v>
      </c>
      <c r="P67" s="146">
        <f t="shared" si="24"/>
        <v>1</v>
      </c>
      <c r="Q67" s="146">
        <f t="shared" si="24"/>
        <v>1</v>
      </c>
      <c r="R67" s="146">
        <f t="shared" si="24"/>
        <v>1</v>
      </c>
      <c r="S67" s="146">
        <f t="shared" si="24"/>
        <v>1</v>
      </c>
      <c r="T67" s="146">
        <f t="shared" si="24"/>
        <v>1</v>
      </c>
      <c r="U67" s="146">
        <f t="shared" si="24"/>
        <v>1</v>
      </c>
      <c r="V67" s="146">
        <f t="shared" si="24"/>
        <v>1</v>
      </c>
      <c r="W67" s="146">
        <f t="shared" si="24"/>
        <v>0</v>
      </c>
      <c r="X67" s="1874"/>
      <c r="Y67" s="1875"/>
      <c r="Z67" s="146">
        <f t="shared" si="24"/>
        <v>1</v>
      </c>
      <c r="AA67" s="146">
        <f t="shared" si="24"/>
        <v>1</v>
      </c>
      <c r="AB67" s="146">
        <f t="shared" si="24"/>
        <v>1</v>
      </c>
      <c r="AC67" s="146">
        <f t="shared" si="24"/>
        <v>1</v>
      </c>
      <c r="AD67" s="146">
        <f t="shared" si="24"/>
        <v>1</v>
      </c>
      <c r="AE67" s="146">
        <f t="shared" si="24"/>
        <v>1</v>
      </c>
      <c r="AF67" s="146">
        <f t="shared" si="24"/>
        <v>1</v>
      </c>
      <c r="AG67" s="146">
        <f t="shared" si="24"/>
        <v>1</v>
      </c>
      <c r="AH67" s="146">
        <f t="shared" si="24"/>
        <v>1</v>
      </c>
      <c r="AI67" s="146">
        <f t="shared" si="24"/>
        <v>1</v>
      </c>
      <c r="AJ67" s="146">
        <f t="shared" si="24"/>
        <v>1</v>
      </c>
      <c r="AK67" s="146">
        <f t="shared" si="24"/>
        <v>1</v>
      </c>
      <c r="AL67" s="146">
        <f t="shared" si="24"/>
        <v>1</v>
      </c>
      <c r="AM67" s="146">
        <f t="shared" si="24"/>
        <v>1</v>
      </c>
      <c r="AN67" s="146">
        <f t="shared" si="24"/>
        <v>1</v>
      </c>
      <c r="AO67" s="146">
        <f t="shared" si="24"/>
        <v>1</v>
      </c>
      <c r="AP67" s="146">
        <f t="shared" si="24"/>
        <v>0.5</v>
      </c>
      <c r="AQ67" s="146">
        <f t="shared" si="24"/>
        <v>0.5</v>
      </c>
      <c r="AR67" s="146">
        <f t="shared" si="24"/>
        <v>0.5</v>
      </c>
      <c r="AS67" s="146">
        <f t="shared" si="24"/>
        <v>0.5</v>
      </c>
      <c r="AT67" s="146">
        <f t="shared" si="24"/>
        <v>1</v>
      </c>
      <c r="AU67" s="146">
        <f t="shared" si="24"/>
        <v>1</v>
      </c>
      <c r="AV67" s="1865"/>
      <c r="AW67" s="1866"/>
      <c r="AX67" s="1905"/>
      <c r="AY67" s="1906"/>
      <c r="AZ67" s="1906"/>
      <c r="BA67" s="1906"/>
      <c r="BB67" s="1906"/>
      <c r="BC67" s="1906"/>
      <c r="BD67" s="1906"/>
      <c r="BE67" s="1906"/>
      <c r="BF67" s="1907"/>
      <c r="BG67" s="24"/>
      <c r="BH67" s="1843"/>
      <c r="BI67" s="1843"/>
    </row>
    <row r="68" spans="1:61" ht="15.75" thickBot="1">
      <c r="A68" s="1844"/>
      <c r="B68" s="60"/>
      <c r="C68" s="1927"/>
      <c r="D68" s="1928"/>
      <c r="E68" s="61"/>
      <c r="F68" s="167"/>
      <c r="G68" s="158">
        <f>G34+G60</f>
        <v>36</v>
      </c>
      <c r="H68" s="158">
        <f t="shared" ref="H68:W68" si="25">H34+H60</f>
        <v>36</v>
      </c>
      <c r="I68" s="158">
        <f t="shared" si="25"/>
        <v>36</v>
      </c>
      <c r="J68" s="158">
        <f t="shared" si="25"/>
        <v>36</v>
      </c>
      <c r="K68" s="158">
        <f t="shared" si="25"/>
        <v>36</v>
      </c>
      <c r="L68" s="158">
        <f t="shared" si="25"/>
        <v>36</v>
      </c>
      <c r="M68" s="158">
        <f t="shared" si="25"/>
        <v>36</v>
      </c>
      <c r="N68" s="158">
        <f t="shared" si="25"/>
        <v>36</v>
      </c>
      <c r="O68" s="158">
        <f t="shared" si="25"/>
        <v>36</v>
      </c>
      <c r="P68" s="158">
        <f t="shared" si="25"/>
        <v>36</v>
      </c>
      <c r="Q68" s="158">
        <f t="shared" si="25"/>
        <v>36</v>
      </c>
      <c r="R68" s="158">
        <f t="shared" si="25"/>
        <v>36</v>
      </c>
      <c r="S68" s="158">
        <f t="shared" si="25"/>
        <v>36</v>
      </c>
      <c r="T68" s="158">
        <f t="shared" si="25"/>
        <v>36</v>
      </c>
      <c r="U68" s="158">
        <f t="shared" si="25"/>
        <v>36</v>
      </c>
      <c r="V68" s="158">
        <f t="shared" si="25"/>
        <v>36</v>
      </c>
      <c r="W68" s="158">
        <f t="shared" si="25"/>
        <v>36</v>
      </c>
      <c r="X68" s="1876"/>
      <c r="Y68" s="1877"/>
      <c r="Z68" s="62">
        <f>Z34+Z60</f>
        <v>36</v>
      </c>
      <c r="AA68" s="158">
        <f t="shared" ref="AA68:AU68" si="26">AA34+AA60</f>
        <v>36</v>
      </c>
      <c r="AB68" s="158">
        <f t="shared" si="26"/>
        <v>36</v>
      </c>
      <c r="AC68" s="158">
        <f t="shared" si="26"/>
        <v>36</v>
      </c>
      <c r="AD68" s="158">
        <f t="shared" si="26"/>
        <v>36</v>
      </c>
      <c r="AE68" s="158">
        <f t="shared" si="26"/>
        <v>36</v>
      </c>
      <c r="AF68" s="158">
        <f t="shared" si="26"/>
        <v>36</v>
      </c>
      <c r="AG68" s="158">
        <f t="shared" si="26"/>
        <v>36</v>
      </c>
      <c r="AH68" s="158">
        <f t="shared" si="26"/>
        <v>36</v>
      </c>
      <c r="AI68" s="158">
        <f t="shared" si="26"/>
        <v>36</v>
      </c>
      <c r="AJ68" s="158">
        <f t="shared" si="26"/>
        <v>36</v>
      </c>
      <c r="AK68" s="158">
        <f t="shared" si="26"/>
        <v>36</v>
      </c>
      <c r="AL68" s="158">
        <f t="shared" si="26"/>
        <v>36</v>
      </c>
      <c r="AM68" s="158">
        <f t="shared" si="26"/>
        <v>36</v>
      </c>
      <c r="AN68" s="158">
        <f t="shared" si="26"/>
        <v>36</v>
      </c>
      <c r="AO68" s="158">
        <f t="shared" si="26"/>
        <v>36</v>
      </c>
      <c r="AP68" s="158">
        <f t="shared" si="26"/>
        <v>36</v>
      </c>
      <c r="AQ68" s="158">
        <f t="shared" si="26"/>
        <v>36</v>
      </c>
      <c r="AR68" s="158">
        <f t="shared" si="26"/>
        <v>36</v>
      </c>
      <c r="AS68" s="158">
        <f t="shared" si="26"/>
        <v>36</v>
      </c>
      <c r="AT68" s="158">
        <f t="shared" si="26"/>
        <v>36</v>
      </c>
      <c r="AU68" s="158">
        <f t="shared" si="26"/>
        <v>36</v>
      </c>
      <c r="AV68" s="1867"/>
      <c r="AW68" s="1868"/>
      <c r="AX68" s="1908"/>
      <c r="AY68" s="1909"/>
      <c r="AZ68" s="1909"/>
      <c r="BA68" s="1909"/>
      <c r="BB68" s="1909"/>
      <c r="BC68" s="1909"/>
      <c r="BD68" s="1909"/>
      <c r="BE68" s="1909"/>
      <c r="BF68" s="1910"/>
      <c r="BG68" s="24"/>
      <c r="BH68" s="171">
        <f>SUM(BH60+BH34)</f>
        <v>1404</v>
      </c>
      <c r="BI68" s="171">
        <f>SUM(BI60+BI34)</f>
        <v>702</v>
      </c>
    </row>
    <row r="69" spans="1:61" ht="16.5" thickBot="1">
      <c r="A69" s="1844"/>
      <c r="B69" s="1922" t="s">
        <v>258</v>
      </c>
      <c r="C69" s="1922"/>
      <c r="D69" s="1922"/>
      <c r="E69" s="1922"/>
      <c r="F69" s="1922"/>
      <c r="G69" s="1923"/>
      <c r="H69" s="1923"/>
      <c r="I69" s="1923"/>
      <c r="J69" s="1923"/>
      <c r="K69" s="1923"/>
      <c r="L69" s="1923"/>
      <c r="M69" s="1923"/>
      <c r="N69" s="1923"/>
      <c r="O69" s="1923"/>
      <c r="P69" s="1923"/>
      <c r="Q69" s="1923"/>
      <c r="R69" s="1923"/>
      <c r="S69" s="1923"/>
      <c r="T69" s="1923"/>
      <c r="U69" s="1923"/>
      <c r="V69" s="1923"/>
      <c r="W69" s="1923"/>
      <c r="X69" s="1922"/>
      <c r="Y69" s="1922"/>
      <c r="Z69" s="1922"/>
      <c r="AA69" s="1924"/>
      <c r="AB69" s="1922"/>
      <c r="AC69" s="1922"/>
      <c r="AD69" s="1922"/>
      <c r="AE69" s="1922"/>
      <c r="AF69" s="1922"/>
      <c r="AG69" s="1922"/>
      <c r="AH69" s="1922"/>
      <c r="AI69" s="1922"/>
      <c r="AJ69" s="1922"/>
      <c r="AK69" s="1922"/>
      <c r="AL69" s="1922"/>
      <c r="AM69" s="1922"/>
      <c r="AN69" s="1922"/>
      <c r="AO69" s="1922"/>
      <c r="AP69" s="1922"/>
      <c r="AQ69" s="1922"/>
      <c r="AR69" s="1922"/>
      <c r="AS69" s="1922"/>
      <c r="AT69" s="1922"/>
      <c r="AU69" s="1922"/>
      <c r="AV69" s="25"/>
      <c r="AW69" s="25"/>
      <c r="AX69" s="26"/>
      <c r="AY69" s="26"/>
      <c r="AZ69" s="26"/>
      <c r="BA69" s="26"/>
      <c r="BB69" s="26"/>
      <c r="BC69" s="26"/>
      <c r="BD69" s="26"/>
      <c r="BE69" s="26"/>
      <c r="BF69" s="26"/>
      <c r="BG69" s="24"/>
      <c r="BH69" s="27"/>
      <c r="BI69" s="28"/>
    </row>
    <row r="70" spans="1:61" ht="15.75">
      <c r="A70" s="1844"/>
      <c r="B70" s="1920" t="s">
        <v>259</v>
      </c>
      <c r="C70" s="1921"/>
      <c r="D70" s="1921"/>
      <c r="E70" s="1921"/>
      <c r="F70" s="1921"/>
      <c r="G70" s="63">
        <f>G34+G60</f>
        <v>36</v>
      </c>
      <c r="H70" s="159">
        <f t="shared" ref="H70:W70" si="27">H34+H60</f>
        <v>36</v>
      </c>
      <c r="I70" s="159">
        <f t="shared" si="27"/>
        <v>36</v>
      </c>
      <c r="J70" s="159">
        <f t="shared" si="27"/>
        <v>36</v>
      </c>
      <c r="K70" s="159">
        <f t="shared" si="27"/>
        <v>36</v>
      </c>
      <c r="L70" s="159">
        <f t="shared" si="27"/>
        <v>36</v>
      </c>
      <c r="M70" s="159">
        <f t="shared" si="27"/>
        <v>36</v>
      </c>
      <c r="N70" s="159">
        <f t="shared" si="27"/>
        <v>36</v>
      </c>
      <c r="O70" s="159">
        <f t="shared" si="27"/>
        <v>36</v>
      </c>
      <c r="P70" s="159">
        <f t="shared" si="27"/>
        <v>36</v>
      </c>
      <c r="Q70" s="159">
        <f t="shared" si="27"/>
        <v>36</v>
      </c>
      <c r="R70" s="159">
        <f t="shared" si="27"/>
        <v>36</v>
      </c>
      <c r="S70" s="159">
        <f t="shared" si="27"/>
        <v>36</v>
      </c>
      <c r="T70" s="159">
        <f t="shared" si="27"/>
        <v>36</v>
      </c>
      <c r="U70" s="159">
        <f t="shared" si="27"/>
        <v>36</v>
      </c>
      <c r="V70" s="159">
        <f t="shared" si="27"/>
        <v>36</v>
      </c>
      <c r="W70" s="159">
        <f t="shared" si="27"/>
        <v>36</v>
      </c>
      <c r="X70" s="149" t="s">
        <v>217</v>
      </c>
      <c r="Y70" s="149" t="s">
        <v>217</v>
      </c>
      <c r="Z70" s="159">
        <f>Z34+Z60</f>
        <v>36</v>
      </c>
      <c r="AA70" s="159">
        <f t="shared" ref="AA70:AU70" si="28">AA34+AA60</f>
        <v>36</v>
      </c>
      <c r="AB70" s="159">
        <f t="shared" si="28"/>
        <v>36</v>
      </c>
      <c r="AC70" s="159">
        <f t="shared" si="28"/>
        <v>36</v>
      </c>
      <c r="AD70" s="159">
        <f t="shared" si="28"/>
        <v>36</v>
      </c>
      <c r="AE70" s="159">
        <f t="shared" si="28"/>
        <v>36</v>
      </c>
      <c r="AF70" s="159">
        <f t="shared" si="28"/>
        <v>36</v>
      </c>
      <c r="AG70" s="159">
        <f t="shared" si="28"/>
        <v>36</v>
      </c>
      <c r="AH70" s="159">
        <f t="shared" si="28"/>
        <v>36</v>
      </c>
      <c r="AI70" s="159">
        <f t="shared" si="28"/>
        <v>36</v>
      </c>
      <c r="AJ70" s="159">
        <f t="shared" si="28"/>
        <v>36</v>
      </c>
      <c r="AK70" s="159">
        <f t="shared" si="28"/>
        <v>36</v>
      </c>
      <c r="AL70" s="159">
        <f t="shared" si="28"/>
        <v>36</v>
      </c>
      <c r="AM70" s="159">
        <f t="shared" si="28"/>
        <v>36</v>
      </c>
      <c r="AN70" s="159">
        <f t="shared" si="28"/>
        <v>36</v>
      </c>
      <c r="AO70" s="159">
        <f t="shared" si="28"/>
        <v>36</v>
      </c>
      <c r="AP70" s="159">
        <f t="shared" si="28"/>
        <v>36</v>
      </c>
      <c r="AQ70" s="159">
        <f t="shared" si="28"/>
        <v>36</v>
      </c>
      <c r="AR70" s="159">
        <f t="shared" si="28"/>
        <v>36</v>
      </c>
      <c r="AS70" s="159">
        <f t="shared" si="28"/>
        <v>36</v>
      </c>
      <c r="AT70" s="159">
        <f t="shared" si="28"/>
        <v>36</v>
      </c>
      <c r="AU70" s="159">
        <f t="shared" si="28"/>
        <v>36</v>
      </c>
      <c r="AV70" s="36" t="s">
        <v>217</v>
      </c>
      <c r="AW70" s="36" t="s">
        <v>217</v>
      </c>
      <c r="AX70" s="36" t="s">
        <v>217</v>
      </c>
      <c r="AY70" s="36" t="s">
        <v>217</v>
      </c>
      <c r="AZ70" s="36" t="s">
        <v>217</v>
      </c>
      <c r="BA70" s="36" t="s">
        <v>217</v>
      </c>
      <c r="BB70" s="36" t="s">
        <v>217</v>
      </c>
      <c r="BC70" s="36" t="s">
        <v>217</v>
      </c>
      <c r="BD70" s="36" t="s">
        <v>217</v>
      </c>
      <c r="BE70" s="36" t="s">
        <v>217</v>
      </c>
      <c r="BF70" s="36" t="s">
        <v>217</v>
      </c>
      <c r="BG70" s="18"/>
      <c r="BH70" s="147">
        <f>SUM(G70:BF70)</f>
        <v>1404</v>
      </c>
      <c r="BI70" s="29"/>
    </row>
    <row r="71" spans="1:61" ht="15.75">
      <c r="A71" s="1844"/>
      <c r="B71" s="1914" t="s">
        <v>260</v>
      </c>
      <c r="C71" s="1915"/>
      <c r="D71" s="1915"/>
      <c r="E71" s="1915"/>
      <c r="F71" s="1916"/>
      <c r="G71" s="169">
        <f>G61+G35</f>
        <v>18</v>
      </c>
      <c r="H71" s="169">
        <f t="shared" ref="H71:W71" si="29">H61+H35</f>
        <v>18</v>
      </c>
      <c r="I71" s="169">
        <f t="shared" si="29"/>
        <v>18</v>
      </c>
      <c r="J71" s="169">
        <f t="shared" si="29"/>
        <v>18</v>
      </c>
      <c r="K71" s="169">
        <f t="shared" si="29"/>
        <v>18</v>
      </c>
      <c r="L71" s="169">
        <f t="shared" si="29"/>
        <v>18</v>
      </c>
      <c r="M71" s="169">
        <f t="shared" si="29"/>
        <v>18</v>
      </c>
      <c r="N71" s="169">
        <f t="shared" si="29"/>
        <v>18</v>
      </c>
      <c r="O71" s="169">
        <f t="shared" si="29"/>
        <v>18</v>
      </c>
      <c r="P71" s="169">
        <f t="shared" si="29"/>
        <v>18</v>
      </c>
      <c r="Q71" s="169">
        <f t="shared" si="29"/>
        <v>18</v>
      </c>
      <c r="R71" s="169">
        <f t="shared" si="29"/>
        <v>18</v>
      </c>
      <c r="S71" s="169">
        <f t="shared" si="29"/>
        <v>18</v>
      </c>
      <c r="T71" s="169">
        <f t="shared" si="29"/>
        <v>18</v>
      </c>
      <c r="U71" s="169">
        <f t="shared" si="29"/>
        <v>18</v>
      </c>
      <c r="V71" s="169">
        <f t="shared" si="29"/>
        <v>18</v>
      </c>
      <c r="W71" s="169">
        <f t="shared" si="29"/>
        <v>18</v>
      </c>
      <c r="X71" s="150" t="s">
        <v>217</v>
      </c>
      <c r="Y71" s="150" t="s">
        <v>217</v>
      </c>
      <c r="Z71" s="169">
        <f>Z61+Z35</f>
        <v>18</v>
      </c>
      <c r="AA71" s="169">
        <f t="shared" ref="AA71:AU71" si="30">AA61+AA35</f>
        <v>18</v>
      </c>
      <c r="AB71" s="169">
        <f t="shared" si="30"/>
        <v>18</v>
      </c>
      <c r="AC71" s="169">
        <f t="shared" si="30"/>
        <v>18</v>
      </c>
      <c r="AD71" s="169">
        <f t="shared" si="30"/>
        <v>18</v>
      </c>
      <c r="AE71" s="169">
        <f t="shared" si="30"/>
        <v>18</v>
      </c>
      <c r="AF71" s="169">
        <f t="shared" si="30"/>
        <v>18</v>
      </c>
      <c r="AG71" s="169">
        <f t="shared" si="30"/>
        <v>18</v>
      </c>
      <c r="AH71" s="169">
        <f t="shared" si="30"/>
        <v>18</v>
      </c>
      <c r="AI71" s="169">
        <f t="shared" si="30"/>
        <v>18</v>
      </c>
      <c r="AJ71" s="169">
        <f t="shared" si="30"/>
        <v>18</v>
      </c>
      <c r="AK71" s="169">
        <f t="shared" si="30"/>
        <v>18</v>
      </c>
      <c r="AL71" s="169">
        <f t="shared" si="30"/>
        <v>18</v>
      </c>
      <c r="AM71" s="169">
        <f t="shared" si="30"/>
        <v>18</v>
      </c>
      <c r="AN71" s="169">
        <f t="shared" si="30"/>
        <v>18</v>
      </c>
      <c r="AO71" s="169">
        <f t="shared" si="30"/>
        <v>18</v>
      </c>
      <c r="AP71" s="169">
        <f t="shared" si="30"/>
        <v>18</v>
      </c>
      <c r="AQ71" s="169">
        <f t="shared" si="30"/>
        <v>18</v>
      </c>
      <c r="AR71" s="169">
        <f t="shared" si="30"/>
        <v>18</v>
      </c>
      <c r="AS71" s="169">
        <f t="shared" si="30"/>
        <v>18</v>
      </c>
      <c r="AT71" s="169">
        <f t="shared" si="30"/>
        <v>18</v>
      </c>
      <c r="AU71" s="169">
        <f t="shared" si="30"/>
        <v>18</v>
      </c>
      <c r="AV71" s="37" t="s">
        <v>217</v>
      </c>
      <c r="AW71" s="37" t="s">
        <v>217</v>
      </c>
      <c r="AX71" s="37" t="s">
        <v>217</v>
      </c>
      <c r="AY71" s="37" t="s">
        <v>217</v>
      </c>
      <c r="AZ71" s="37" t="s">
        <v>217</v>
      </c>
      <c r="BA71" s="37" t="s">
        <v>217</v>
      </c>
      <c r="BB71" s="37" t="s">
        <v>217</v>
      </c>
      <c r="BC71" s="37" t="s">
        <v>217</v>
      </c>
      <c r="BD71" s="37" t="s">
        <v>217</v>
      </c>
      <c r="BE71" s="37" t="s">
        <v>217</v>
      </c>
      <c r="BF71" s="37" t="s">
        <v>217</v>
      </c>
      <c r="BG71" s="18"/>
      <c r="BH71" s="148">
        <f>SUM(G71:BF71)</f>
        <v>702</v>
      </c>
      <c r="BI71" s="29"/>
    </row>
    <row r="72" spans="1:61" ht="16.5" thickBot="1">
      <c r="A72" s="1844"/>
      <c r="B72" s="1917" t="s">
        <v>39</v>
      </c>
      <c r="C72" s="1918"/>
      <c r="D72" s="1918"/>
      <c r="E72" s="1918"/>
      <c r="F72" s="1919"/>
      <c r="G72" s="170">
        <f>G70+G71</f>
        <v>54</v>
      </c>
      <c r="H72" s="170">
        <f t="shared" ref="H72:AU72" si="31">H70+H71</f>
        <v>54</v>
      </c>
      <c r="I72" s="170">
        <f t="shared" si="31"/>
        <v>54</v>
      </c>
      <c r="J72" s="170">
        <f t="shared" si="31"/>
        <v>54</v>
      </c>
      <c r="K72" s="170">
        <f t="shared" si="31"/>
        <v>54</v>
      </c>
      <c r="L72" s="170">
        <f t="shared" si="31"/>
        <v>54</v>
      </c>
      <c r="M72" s="170">
        <f t="shared" si="31"/>
        <v>54</v>
      </c>
      <c r="N72" s="170">
        <f t="shared" si="31"/>
        <v>54</v>
      </c>
      <c r="O72" s="170">
        <f t="shared" si="31"/>
        <v>54</v>
      </c>
      <c r="P72" s="170">
        <f t="shared" si="31"/>
        <v>54</v>
      </c>
      <c r="Q72" s="170">
        <f t="shared" si="31"/>
        <v>54</v>
      </c>
      <c r="R72" s="170">
        <f t="shared" si="31"/>
        <v>54</v>
      </c>
      <c r="S72" s="170">
        <f t="shared" si="31"/>
        <v>54</v>
      </c>
      <c r="T72" s="170">
        <f t="shared" si="31"/>
        <v>54</v>
      </c>
      <c r="U72" s="170">
        <f t="shared" si="31"/>
        <v>54</v>
      </c>
      <c r="V72" s="170">
        <f t="shared" si="31"/>
        <v>54</v>
      </c>
      <c r="W72" s="170">
        <f t="shared" si="31"/>
        <v>54</v>
      </c>
      <c r="X72" s="151" t="s">
        <v>217</v>
      </c>
      <c r="Y72" s="151" t="s">
        <v>217</v>
      </c>
      <c r="Z72" s="170">
        <f t="shared" si="31"/>
        <v>54</v>
      </c>
      <c r="AA72" s="170">
        <f t="shared" si="31"/>
        <v>54</v>
      </c>
      <c r="AB72" s="170">
        <f t="shared" si="31"/>
        <v>54</v>
      </c>
      <c r="AC72" s="170">
        <f t="shared" si="31"/>
        <v>54</v>
      </c>
      <c r="AD72" s="170">
        <f t="shared" si="31"/>
        <v>54</v>
      </c>
      <c r="AE72" s="170">
        <f t="shared" si="31"/>
        <v>54</v>
      </c>
      <c r="AF72" s="170">
        <f t="shared" si="31"/>
        <v>54</v>
      </c>
      <c r="AG72" s="170">
        <f t="shared" si="31"/>
        <v>54</v>
      </c>
      <c r="AH72" s="170">
        <f t="shared" si="31"/>
        <v>54</v>
      </c>
      <c r="AI72" s="170">
        <f t="shared" si="31"/>
        <v>54</v>
      </c>
      <c r="AJ72" s="170">
        <f t="shared" si="31"/>
        <v>54</v>
      </c>
      <c r="AK72" s="170">
        <f t="shared" si="31"/>
        <v>54</v>
      </c>
      <c r="AL72" s="170">
        <f t="shared" si="31"/>
        <v>54</v>
      </c>
      <c r="AM72" s="170">
        <f t="shared" si="31"/>
        <v>54</v>
      </c>
      <c r="AN72" s="170">
        <f t="shared" si="31"/>
        <v>54</v>
      </c>
      <c r="AO72" s="170">
        <f t="shared" si="31"/>
        <v>54</v>
      </c>
      <c r="AP72" s="170">
        <f t="shared" si="31"/>
        <v>54</v>
      </c>
      <c r="AQ72" s="170">
        <f t="shared" si="31"/>
        <v>54</v>
      </c>
      <c r="AR72" s="170">
        <f t="shared" si="31"/>
        <v>54</v>
      </c>
      <c r="AS72" s="170">
        <f t="shared" si="31"/>
        <v>54</v>
      </c>
      <c r="AT72" s="170">
        <f t="shared" si="31"/>
        <v>54</v>
      </c>
      <c r="AU72" s="170">
        <f t="shared" si="31"/>
        <v>54</v>
      </c>
      <c r="AV72" s="38" t="s">
        <v>217</v>
      </c>
      <c r="AW72" s="38" t="s">
        <v>217</v>
      </c>
      <c r="AX72" s="38" t="s">
        <v>217</v>
      </c>
      <c r="AY72" s="38" t="s">
        <v>217</v>
      </c>
      <c r="AZ72" s="38" t="s">
        <v>217</v>
      </c>
      <c r="BA72" s="38" t="s">
        <v>217</v>
      </c>
      <c r="BB72" s="38" t="s">
        <v>217</v>
      </c>
      <c r="BC72" s="38" t="s">
        <v>217</v>
      </c>
      <c r="BD72" s="38" t="s">
        <v>217</v>
      </c>
      <c r="BE72" s="38" t="s">
        <v>217</v>
      </c>
      <c r="BF72" s="38" t="s">
        <v>217</v>
      </c>
      <c r="BG72" s="18"/>
      <c r="BH72" s="148">
        <f>SUM(G72:BF72)</f>
        <v>2106</v>
      </c>
      <c r="BI72" s="29"/>
    </row>
    <row r="73" spans="1:6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</row>
    <row r="74" spans="1:61" ht="15.75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911" t="s">
        <v>308</v>
      </c>
      <c r="AC74" s="1911"/>
      <c r="AD74" s="1911"/>
      <c r="AE74" s="1911"/>
      <c r="AF74" s="1911"/>
      <c r="AG74" s="1911"/>
      <c r="AH74" s="1911"/>
      <c r="AI74" s="1911"/>
      <c r="AJ74" s="1911"/>
      <c r="AK74" s="1911"/>
      <c r="AL74" s="1911"/>
      <c r="AM74" s="1911"/>
      <c r="AN74" s="1911"/>
      <c r="AO74" s="1911"/>
      <c r="AP74" s="1911"/>
      <c r="AQ74" s="1911"/>
      <c r="AR74" s="1911"/>
      <c r="AS74" s="1911"/>
      <c r="AT74" s="1911"/>
      <c r="AU74" s="1911"/>
      <c r="AV74" s="1911"/>
      <c r="AW74" s="1911"/>
      <c r="AX74" s="1911"/>
      <c r="AY74" s="1911"/>
      <c r="AZ74" s="1911"/>
      <c r="BA74" s="1911"/>
      <c r="BB74" s="1911"/>
      <c r="BC74" s="1911"/>
      <c r="BD74" s="1911"/>
      <c r="BE74" s="1911"/>
      <c r="BF74" s="1911"/>
      <c r="BG74" s="143"/>
      <c r="BH74" s="143"/>
      <c r="BI74" s="143"/>
    </row>
    <row r="75" spans="1:61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417"/>
      <c r="AC75" s="417"/>
      <c r="AD75" s="417"/>
      <c r="AE75" s="417"/>
      <c r="AF75" s="417"/>
      <c r="AG75" s="417"/>
      <c r="AH75" s="417"/>
      <c r="AI75" s="417"/>
      <c r="AJ75" s="417"/>
      <c r="AK75" s="417"/>
      <c r="AL75" s="417"/>
      <c r="AM75" s="417"/>
      <c r="AN75" s="417"/>
      <c r="AO75" s="417"/>
      <c r="AP75" s="417"/>
      <c r="AQ75" s="417"/>
      <c r="AR75" s="417"/>
      <c r="AS75" s="417"/>
      <c r="AT75" s="417"/>
      <c r="AU75" s="417"/>
      <c r="AV75" s="417"/>
      <c r="AW75" s="417"/>
      <c r="AX75" s="417"/>
      <c r="AY75" s="417"/>
      <c r="AZ75" s="417"/>
      <c r="BA75" s="417"/>
      <c r="BB75" s="417"/>
      <c r="BC75" s="417"/>
      <c r="BD75" s="417"/>
      <c r="BE75" s="417"/>
      <c r="BF75" s="417"/>
      <c r="BG75" s="143"/>
      <c r="BH75" s="143"/>
      <c r="BI75" s="143"/>
    </row>
    <row r="77" spans="1:61">
      <c r="B77" s="418"/>
      <c r="C77" s="418"/>
      <c r="D77" s="418"/>
      <c r="E77" s="418"/>
      <c r="F77" s="418"/>
      <c r="G77" s="418"/>
      <c r="H77" s="418"/>
      <c r="I77" s="418"/>
      <c r="J77" s="418"/>
      <c r="K77" s="418"/>
      <c r="L77" s="418"/>
      <c r="M77" s="418"/>
      <c r="N77" s="418"/>
      <c r="O77" s="418"/>
      <c r="P77" s="418"/>
      <c r="Q77" s="418"/>
      <c r="R77" s="418"/>
      <c r="S77" s="418"/>
      <c r="T77" s="418"/>
      <c r="U77" s="418"/>
      <c r="V77" s="418"/>
      <c r="W77" s="418"/>
      <c r="X77" s="418"/>
      <c r="Y77" s="418"/>
      <c r="Z77" s="418"/>
      <c r="AA77" s="418"/>
      <c r="AB77" s="418"/>
      <c r="AC77" s="418"/>
      <c r="AD77" s="418"/>
      <c r="AE77" s="418"/>
      <c r="AF77" s="418"/>
      <c r="AG77" s="418"/>
      <c r="AH77" s="418"/>
      <c r="AI77" s="418"/>
      <c r="AJ77" s="418"/>
      <c r="AK77" s="418"/>
      <c r="AL77" s="418"/>
      <c r="AM77" s="418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4"/>
      <c r="BE77" s="3"/>
      <c r="BF77" s="418"/>
      <c r="BG77" s="418"/>
      <c r="BH77" s="418"/>
    </row>
    <row r="78" spans="1:61" ht="15.75">
      <c r="B78" s="1885" t="s">
        <v>224</v>
      </c>
      <c r="C78" s="1885"/>
      <c r="D78" s="1885"/>
      <c r="E78" s="1885"/>
      <c r="F78" s="418"/>
      <c r="G78" s="418"/>
      <c r="H78" s="418"/>
      <c r="I78" s="418"/>
      <c r="J78" s="418"/>
      <c r="K78" s="418"/>
      <c r="L78" s="418"/>
      <c r="M78" s="418"/>
      <c r="N78" s="418"/>
      <c r="O78" s="418"/>
      <c r="P78" s="418"/>
      <c r="Q78" s="418"/>
      <c r="R78" s="418"/>
      <c r="S78" s="418"/>
      <c r="T78" s="418"/>
      <c r="U78" s="418"/>
      <c r="V78" s="418"/>
      <c r="W78" s="418"/>
      <c r="X78" s="418"/>
      <c r="Y78" s="418"/>
      <c r="Z78" s="418"/>
      <c r="AA78" s="418"/>
      <c r="AB78" s="418"/>
      <c r="AC78" s="418"/>
      <c r="AD78" s="418"/>
      <c r="AE78" s="418"/>
      <c r="AF78" s="418"/>
      <c r="AG78" s="418"/>
      <c r="AH78" s="418"/>
      <c r="AI78" s="418"/>
      <c r="AJ78" s="418"/>
      <c r="AK78" s="418"/>
      <c r="AL78" s="418"/>
      <c r="AM78" s="418"/>
      <c r="AN78" s="418"/>
      <c r="AO78" s="418"/>
      <c r="AP78" s="418"/>
      <c r="AQ78" s="418"/>
      <c r="AR78" s="418"/>
      <c r="AS78" s="418"/>
      <c r="AT78" s="418"/>
      <c r="AU78" s="418"/>
      <c r="AV78" s="418"/>
      <c r="AW78" s="418"/>
      <c r="AX78" s="418"/>
      <c r="AY78" s="418"/>
      <c r="AZ78" s="418"/>
      <c r="BA78" s="142"/>
      <c r="BB78" s="142"/>
      <c r="BC78" s="142"/>
      <c r="BD78" s="4"/>
      <c r="BE78" s="3"/>
      <c r="BF78" s="418"/>
      <c r="BG78" s="418"/>
      <c r="BH78" s="418"/>
    </row>
    <row r="79" spans="1:61" ht="15.75" customHeight="1">
      <c r="B79" s="1581" t="s">
        <v>441</v>
      </c>
      <c r="C79" s="1581"/>
      <c r="D79" s="1581"/>
      <c r="E79" s="1581"/>
      <c r="F79" s="413"/>
      <c r="G79" s="413"/>
      <c r="H79" s="413"/>
      <c r="I79" s="413"/>
      <c r="J79" s="413"/>
      <c r="K79" s="413"/>
      <c r="L79" s="413"/>
      <c r="M79" s="413"/>
      <c r="N79" s="413"/>
      <c r="O79" s="413"/>
      <c r="P79" s="413"/>
      <c r="Q79" s="413"/>
      <c r="R79" s="413"/>
      <c r="S79" s="413"/>
      <c r="T79" s="413"/>
      <c r="U79" s="413"/>
      <c r="V79" s="413"/>
      <c r="W79" s="413"/>
      <c r="X79" s="413"/>
      <c r="Y79" s="413"/>
      <c r="Z79" s="413"/>
      <c r="AA79" s="413"/>
      <c r="AB79" s="413"/>
      <c r="AC79" s="413"/>
      <c r="AD79" s="413"/>
      <c r="AE79" s="413"/>
      <c r="AF79" s="413"/>
      <c r="AG79" s="413"/>
      <c r="AH79" s="413"/>
      <c r="AI79" s="413"/>
      <c r="AJ79" s="413"/>
      <c r="AK79" s="413"/>
      <c r="AL79" s="413"/>
      <c r="AM79" s="413"/>
      <c r="AN79" s="413"/>
      <c r="AO79" s="413"/>
      <c r="AP79" s="413"/>
      <c r="AQ79" s="413"/>
      <c r="AR79" s="413"/>
      <c r="AS79" s="413"/>
      <c r="AT79" s="413"/>
      <c r="AU79" s="413"/>
      <c r="AV79" s="413"/>
      <c r="AW79" s="413"/>
      <c r="AX79" s="413"/>
      <c r="AY79" s="413"/>
      <c r="AZ79" s="413"/>
      <c r="BA79" s="142"/>
      <c r="BB79" s="142"/>
      <c r="BC79" s="142"/>
      <c r="BD79" s="5"/>
      <c r="BE79" s="3"/>
      <c r="BF79" s="418"/>
      <c r="BG79" s="418"/>
      <c r="BH79" s="418"/>
    </row>
    <row r="80" spans="1:61" ht="15.75" customHeight="1">
      <c r="B80" s="1886" t="s">
        <v>225</v>
      </c>
      <c r="C80" s="1886"/>
      <c r="D80" s="1886"/>
      <c r="E80" s="1886"/>
      <c r="F80" s="415"/>
      <c r="G80" s="415"/>
      <c r="H80" s="1580"/>
      <c r="I80" s="1580"/>
      <c r="J80" s="1580"/>
      <c r="K80" s="1580"/>
      <c r="L80" s="1580"/>
      <c r="M80" s="1580"/>
      <c r="N80" s="1580"/>
      <c r="O80" s="1580"/>
      <c r="P80" s="1580"/>
      <c r="Q80" s="1580"/>
      <c r="R80" s="1580"/>
      <c r="S80" s="1580"/>
      <c r="T80" s="1580"/>
      <c r="U80" s="1580"/>
      <c r="V80" s="1580"/>
      <c r="W80" s="1580"/>
      <c r="X80" s="1580"/>
      <c r="Y80" s="1580"/>
      <c r="Z80" s="1580"/>
      <c r="AA80" s="1580"/>
      <c r="AB80" s="1580"/>
      <c r="AC80" s="1580"/>
      <c r="AD80" s="1580"/>
      <c r="AE80" s="1580"/>
      <c r="AF80" s="1580"/>
      <c r="AG80" s="1580"/>
      <c r="AH80" s="1580"/>
      <c r="AI80" s="1580"/>
      <c r="AJ80" s="1580"/>
      <c r="AK80" s="1580"/>
      <c r="AL80" s="1580"/>
      <c r="AM80" s="1580"/>
      <c r="AN80" s="1580"/>
      <c r="AO80" s="1580"/>
      <c r="AP80" s="1580"/>
      <c r="AQ80" s="1580"/>
      <c r="AR80" s="1580"/>
      <c r="AS80" s="1580"/>
      <c r="AT80" s="1580"/>
      <c r="AU80" s="1580"/>
      <c r="AV80" s="1580"/>
      <c r="AW80" s="1580"/>
      <c r="AX80" s="1580"/>
      <c r="AY80" s="1580"/>
      <c r="AZ80" s="1580"/>
      <c r="BA80" s="3"/>
      <c r="BB80" s="3"/>
      <c r="BC80" s="3"/>
      <c r="BD80" s="4"/>
      <c r="BE80" s="3"/>
      <c r="BF80" s="418"/>
      <c r="BG80" s="418"/>
      <c r="BH80" s="418"/>
    </row>
    <row r="81" spans="1:62" ht="15.75" customHeight="1">
      <c r="B81" s="1887" t="s">
        <v>442</v>
      </c>
      <c r="C81" s="1887"/>
      <c r="D81" s="1887"/>
      <c r="E81" s="1887"/>
      <c r="F81" s="415"/>
      <c r="G81" s="415"/>
      <c r="H81" s="415"/>
      <c r="I81" s="415"/>
      <c r="J81" s="415"/>
      <c r="K81" s="415"/>
      <c r="L81" s="415"/>
      <c r="M81" s="415"/>
      <c r="N81" s="415"/>
      <c r="O81" s="415"/>
      <c r="P81" s="415"/>
      <c r="Q81" s="415"/>
      <c r="R81" s="415"/>
      <c r="S81" s="415"/>
      <c r="T81" s="415"/>
      <c r="U81" s="415"/>
      <c r="V81" s="415"/>
      <c r="W81" s="415"/>
      <c r="X81" s="663"/>
      <c r="Y81" s="663"/>
      <c r="Z81" s="663"/>
      <c r="AA81" s="663"/>
      <c r="AB81" s="663"/>
      <c r="AC81" s="663"/>
      <c r="AD81" s="663"/>
      <c r="AE81" s="663"/>
      <c r="AF81" s="663"/>
      <c r="AG81" s="663"/>
      <c r="AH81" s="663"/>
      <c r="AI81" s="663"/>
      <c r="AJ81" s="663"/>
      <c r="AK81" s="663"/>
      <c r="AL81" s="663"/>
      <c r="AM81" s="663"/>
      <c r="AN81" s="663"/>
      <c r="AO81" s="663"/>
      <c r="AP81" s="663"/>
      <c r="AQ81" s="663"/>
      <c r="AR81" s="663"/>
      <c r="AS81" s="663"/>
      <c r="AT81" s="663"/>
      <c r="AU81" s="663"/>
      <c r="AV81" s="663"/>
      <c r="AW81" s="663"/>
      <c r="AX81" s="663"/>
      <c r="AY81" s="663"/>
      <c r="AZ81" s="663"/>
      <c r="BA81" s="3"/>
      <c r="BB81" s="3"/>
      <c r="BC81" s="3"/>
      <c r="BD81" s="4"/>
      <c r="BE81" s="3"/>
      <c r="BF81" s="418"/>
      <c r="BG81" s="418"/>
      <c r="BH81" s="418"/>
    </row>
    <row r="82" spans="1:62" ht="18.75">
      <c r="B82" s="418"/>
      <c r="C82" s="418"/>
      <c r="D82" s="418"/>
      <c r="E82" s="418"/>
      <c r="F82" s="418"/>
      <c r="G82" s="418"/>
      <c r="H82" s="418"/>
      <c r="I82" s="418"/>
      <c r="J82" s="418"/>
      <c r="K82" s="418"/>
      <c r="L82" s="418"/>
      <c r="M82" s="418"/>
      <c r="N82" s="418"/>
      <c r="O82" s="1869" t="s">
        <v>226</v>
      </c>
      <c r="P82" s="1869"/>
      <c r="Q82" s="1869"/>
      <c r="R82" s="1869"/>
      <c r="S82" s="1869"/>
      <c r="T82" s="1869"/>
      <c r="U82" s="1869"/>
      <c r="V82" s="1869"/>
      <c r="W82" s="1869"/>
      <c r="X82" s="1869"/>
      <c r="Y82" s="1869"/>
      <c r="Z82" s="1869"/>
      <c r="AA82" s="1869"/>
      <c r="AB82" s="1869"/>
      <c r="AC82" s="1869"/>
      <c r="AD82" s="1869"/>
      <c r="AE82" s="1869"/>
      <c r="AF82" s="1869"/>
      <c r="AG82" s="1869"/>
      <c r="AH82" s="1869"/>
      <c r="AI82" s="1869"/>
      <c r="AJ82" s="1869"/>
      <c r="AK82" s="1869"/>
      <c r="AL82" s="1869"/>
      <c r="AM82" s="418"/>
      <c r="AN82" s="418"/>
      <c r="AO82" s="418"/>
      <c r="AP82" s="418"/>
      <c r="AQ82" s="418"/>
      <c r="AR82" s="418"/>
      <c r="AS82" s="418"/>
      <c r="AT82" s="418"/>
      <c r="AU82" s="418"/>
      <c r="AV82" s="418"/>
      <c r="AW82" s="418"/>
      <c r="AX82" s="418"/>
      <c r="AY82" s="418"/>
      <c r="AZ82" s="418"/>
      <c r="BA82" s="418"/>
      <c r="BB82" s="418"/>
      <c r="BC82" s="418"/>
      <c r="BD82" s="418"/>
      <c r="BE82" s="418"/>
      <c r="BF82" s="418"/>
      <c r="BG82" s="418"/>
      <c r="BH82" s="418"/>
    </row>
    <row r="83" spans="1:62" ht="15.75">
      <c r="B83" s="418"/>
      <c r="C83" s="418"/>
      <c r="D83" s="418"/>
      <c r="E83" s="418"/>
      <c r="F83" s="418"/>
      <c r="G83" s="418"/>
      <c r="H83" s="418"/>
      <c r="I83" s="418"/>
      <c r="J83" s="418"/>
      <c r="K83" s="418"/>
      <c r="L83" s="418"/>
      <c r="M83" s="1871" t="s">
        <v>227</v>
      </c>
      <c r="N83" s="1871"/>
      <c r="O83" s="1871"/>
      <c r="P83" s="1871"/>
      <c r="Q83" s="1871"/>
      <c r="R83" s="1871"/>
      <c r="S83" s="1871"/>
      <c r="T83" s="1871"/>
      <c r="U83" s="1871"/>
      <c r="V83" s="1871"/>
      <c r="W83" s="1871"/>
      <c r="X83" s="1871"/>
      <c r="Y83" s="1871"/>
      <c r="Z83" s="1871"/>
      <c r="AA83" s="1871"/>
      <c r="AB83" s="1871"/>
      <c r="AC83" s="1871"/>
      <c r="AD83" s="1871"/>
      <c r="AE83" s="1871"/>
      <c r="AF83" s="1871"/>
      <c r="AG83" s="1871"/>
      <c r="AH83" s="1871"/>
      <c r="AI83" s="1871"/>
      <c r="AJ83" s="1871"/>
      <c r="AK83" s="1871"/>
      <c r="AL83" s="1871"/>
      <c r="AM83" s="1871"/>
      <c r="AN83" s="1871"/>
      <c r="AO83" s="418"/>
      <c r="AP83" s="418"/>
      <c r="AQ83" s="418"/>
      <c r="AR83" s="418"/>
      <c r="AS83" s="418"/>
      <c r="AT83" s="418"/>
      <c r="AU83" s="418"/>
      <c r="AV83" s="418"/>
      <c r="AW83" s="418"/>
      <c r="AX83" s="418"/>
      <c r="AY83" s="418"/>
      <c r="AZ83" s="418"/>
      <c r="BA83" s="418"/>
      <c r="BB83" s="418"/>
      <c r="BC83" s="418"/>
      <c r="BD83" s="418"/>
      <c r="BE83" s="418"/>
      <c r="BF83" s="418"/>
      <c r="BG83" s="418"/>
      <c r="BH83" s="418"/>
    </row>
    <row r="84" spans="1:62" ht="15.75">
      <c r="B84" s="418"/>
      <c r="C84" s="418"/>
      <c r="D84" s="418"/>
      <c r="E84" s="418"/>
      <c r="F84" s="418"/>
      <c r="G84" s="418"/>
      <c r="H84" s="418"/>
      <c r="I84" s="418"/>
      <c r="J84" s="418"/>
      <c r="K84" s="418"/>
      <c r="L84" s="418"/>
      <c r="M84" s="418"/>
      <c r="N84" s="418"/>
      <c r="O84" s="1884" t="s">
        <v>443</v>
      </c>
      <c r="P84" s="1884"/>
      <c r="Q84" s="1884"/>
      <c r="R84" s="1884"/>
      <c r="S84" s="1884"/>
      <c r="T84" s="1884"/>
      <c r="U84" s="1884"/>
      <c r="V84" s="1884"/>
      <c r="W84" s="1884"/>
      <c r="X84" s="1884"/>
      <c r="Y84" s="1884"/>
      <c r="Z84" s="1884"/>
      <c r="AA84" s="1884"/>
      <c r="AB84" s="1884"/>
      <c r="AC84" s="1884"/>
      <c r="AD84" s="1884"/>
      <c r="AE84" s="1884"/>
      <c r="AF84" s="1884"/>
      <c r="AG84" s="1884"/>
      <c r="AH84" s="1884"/>
      <c r="AI84" s="1884"/>
      <c r="AJ84" s="1884"/>
      <c r="AK84" s="1884"/>
      <c r="AL84" s="1884"/>
      <c r="AM84" s="418"/>
      <c r="AN84" s="418"/>
      <c r="AO84" s="418"/>
      <c r="AP84" s="418"/>
      <c r="AQ84" s="418"/>
      <c r="AR84" s="418"/>
      <c r="AS84" s="418"/>
      <c r="AT84" s="418"/>
      <c r="AU84" s="418"/>
      <c r="AV84" s="418"/>
      <c r="AW84" s="418"/>
      <c r="AX84" s="418"/>
      <c r="AY84" s="418"/>
      <c r="AZ84" s="418"/>
      <c r="BA84" s="418"/>
      <c r="BB84" s="418"/>
      <c r="BC84" s="418"/>
      <c r="BD84" s="418"/>
      <c r="BE84" s="418"/>
      <c r="BF84" s="418"/>
      <c r="BG84" s="418"/>
      <c r="BH84" s="418"/>
    </row>
    <row r="85" spans="1:62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1870" t="s">
        <v>228</v>
      </c>
      <c r="P85" s="1870"/>
      <c r="Q85" s="1870"/>
      <c r="R85" s="1870"/>
      <c r="S85" s="1870"/>
      <c r="T85" s="1870"/>
      <c r="U85" s="1870"/>
      <c r="V85" s="1870"/>
      <c r="W85" s="1870"/>
      <c r="X85" s="1870"/>
      <c r="Y85" s="1870"/>
      <c r="Z85" s="1870"/>
      <c r="AA85" s="1870"/>
      <c r="AB85" s="1870"/>
      <c r="AC85" s="1870"/>
      <c r="AD85" s="1870"/>
      <c r="AE85" s="1870"/>
      <c r="AF85" s="1870"/>
      <c r="AG85" s="1870"/>
      <c r="AH85" s="1870"/>
      <c r="AI85" s="1870"/>
      <c r="AJ85" s="1870"/>
      <c r="AK85" s="1870"/>
      <c r="AL85" s="1870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30"/>
      <c r="BH85" s="6"/>
    </row>
    <row r="86" spans="1:62" ht="18.75">
      <c r="B86" s="418"/>
      <c r="C86" s="418"/>
      <c r="D86" s="418"/>
      <c r="E86" s="418"/>
      <c r="F86" s="418"/>
      <c r="G86" s="418"/>
      <c r="H86" s="418"/>
      <c r="I86" s="418"/>
      <c r="J86" s="418"/>
      <c r="K86" s="418"/>
      <c r="L86" s="418"/>
      <c r="M86" s="418"/>
      <c r="N86" s="418"/>
      <c r="O86" s="1869" t="s">
        <v>229</v>
      </c>
      <c r="P86" s="1869"/>
      <c r="Q86" s="1869"/>
      <c r="R86" s="1869"/>
      <c r="S86" s="1869"/>
      <c r="T86" s="1869"/>
      <c r="U86" s="1869"/>
      <c r="V86" s="1869"/>
      <c r="W86" s="1869"/>
      <c r="X86" s="1869"/>
      <c r="Y86" s="1869"/>
      <c r="Z86" s="1869"/>
      <c r="AA86" s="1869"/>
      <c r="AB86" s="1869"/>
      <c r="AC86" s="1869"/>
      <c r="AD86" s="1869"/>
      <c r="AE86" s="1869"/>
      <c r="AF86" s="1869"/>
      <c r="AG86" s="1869"/>
      <c r="AH86" s="1869"/>
      <c r="AI86" s="1869"/>
      <c r="AJ86" s="1869"/>
      <c r="AK86" s="1869"/>
      <c r="AL86" s="1869"/>
      <c r="AM86" s="418"/>
      <c r="AN86" s="418"/>
      <c r="AO86" s="418"/>
      <c r="AP86" s="418"/>
      <c r="AQ86" s="418"/>
      <c r="AR86" s="418"/>
      <c r="AS86" s="418"/>
      <c r="AT86" s="418"/>
      <c r="AU86" s="418"/>
      <c r="AV86" s="418"/>
      <c r="AW86" s="418"/>
      <c r="AX86" s="418"/>
      <c r="AY86" s="418"/>
      <c r="AZ86" s="418"/>
      <c r="BA86" s="418"/>
      <c r="BB86" s="418"/>
      <c r="BC86" s="418"/>
      <c r="BD86" s="418"/>
      <c r="BE86" s="418"/>
      <c r="BF86" s="418"/>
      <c r="BG86" s="418"/>
      <c r="BH86" s="418"/>
    </row>
    <row r="87" spans="1:62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1892" t="s">
        <v>230</v>
      </c>
      <c r="P87" s="1892"/>
      <c r="Q87" s="1892"/>
      <c r="R87" s="1892"/>
      <c r="S87" s="1892"/>
      <c r="T87" s="1892"/>
      <c r="U87" s="1892"/>
      <c r="V87" s="1892"/>
      <c r="W87" s="1892"/>
      <c r="X87" s="1892"/>
      <c r="Y87" s="1892"/>
      <c r="Z87" s="1892"/>
      <c r="AA87" s="1892"/>
      <c r="AB87" s="1892"/>
      <c r="AC87" s="1892"/>
      <c r="AD87" s="1892"/>
      <c r="AE87" s="1892"/>
      <c r="AF87" s="1892"/>
      <c r="AG87" s="1892"/>
      <c r="AH87" s="1892"/>
      <c r="AI87" s="1892"/>
      <c r="AJ87" s="1892"/>
      <c r="AK87" s="1892"/>
      <c r="AL87" s="1892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31"/>
      <c r="BH87" s="7"/>
    </row>
    <row r="88" spans="1:62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9"/>
      <c r="AN88" s="7"/>
      <c r="AO88" s="7"/>
      <c r="AP88" s="7"/>
      <c r="AQ88" s="7"/>
      <c r="AR88" s="7"/>
      <c r="AS88" s="10" t="s">
        <v>231</v>
      </c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31"/>
      <c r="BH88" s="7"/>
    </row>
    <row r="89" spans="1:62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664"/>
      <c r="AN89" s="7"/>
      <c r="AO89" s="7"/>
      <c r="AP89" s="7"/>
      <c r="AQ89" s="7"/>
      <c r="AR89" s="7"/>
      <c r="AS89" s="10" t="s">
        <v>232</v>
      </c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31"/>
      <c r="BH89" s="7"/>
    </row>
    <row r="90" spans="1:62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9"/>
      <c r="AN90" s="7"/>
      <c r="AO90" s="7"/>
      <c r="AP90" s="7"/>
      <c r="AQ90" s="7"/>
      <c r="AR90" s="7"/>
      <c r="AS90" s="10" t="s">
        <v>233</v>
      </c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31"/>
      <c r="BH90" s="7"/>
    </row>
    <row r="91" spans="1:62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664"/>
      <c r="AN91" s="7"/>
      <c r="AO91" s="7"/>
      <c r="AP91" s="7"/>
      <c r="AQ91" s="7"/>
      <c r="AR91" s="7"/>
      <c r="AS91" s="10" t="s">
        <v>234</v>
      </c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31"/>
      <c r="BH91" s="39"/>
    </row>
    <row r="92" spans="1:62" ht="18">
      <c r="A92" s="7"/>
      <c r="B92" s="1891" t="s">
        <v>455</v>
      </c>
      <c r="C92" s="1891"/>
      <c r="D92" s="1891"/>
      <c r="E92" s="1891"/>
      <c r="F92" s="1891"/>
      <c r="G92" s="1891"/>
      <c r="H92" s="1891"/>
      <c r="I92" s="1891"/>
      <c r="J92" s="1891"/>
      <c r="K92" s="1891"/>
      <c r="L92" s="1891"/>
      <c r="M92" s="1891"/>
      <c r="N92" s="1891"/>
      <c r="O92" s="1891"/>
      <c r="P92" s="1891"/>
      <c r="Q92" s="1891"/>
      <c r="R92" s="1891"/>
      <c r="S92" s="1891"/>
      <c r="T92" s="1891"/>
      <c r="U92" s="1891"/>
      <c r="V92" s="1891"/>
      <c r="W92" s="1891"/>
      <c r="X92" s="1891"/>
      <c r="Y92" s="1891"/>
      <c r="Z92" s="1891"/>
      <c r="AA92" s="1891"/>
      <c r="AB92" s="1891"/>
      <c r="AC92" s="1891"/>
      <c r="AD92" s="1891"/>
      <c r="AE92" s="1891"/>
      <c r="AF92" s="1891"/>
      <c r="AG92" s="1891"/>
      <c r="AH92" s="1891"/>
      <c r="AI92" s="1891"/>
      <c r="AJ92" s="1891"/>
      <c r="AK92" s="1891"/>
      <c r="AL92" s="1891"/>
      <c r="AM92" s="1891"/>
      <c r="AN92" s="1891"/>
      <c r="AO92" s="1891"/>
      <c r="AP92" s="1891"/>
      <c r="AQ92" s="1891"/>
      <c r="AR92" s="1891"/>
      <c r="AS92" s="1891"/>
      <c r="AT92" s="1891"/>
      <c r="AU92" s="1891"/>
      <c r="AV92" s="1891"/>
      <c r="AW92" s="1891"/>
      <c r="AX92" s="1891"/>
      <c r="AY92" s="1891"/>
      <c r="AZ92" s="1891"/>
      <c r="BA92" s="1891"/>
      <c r="BB92" s="1891"/>
      <c r="BC92" s="1891"/>
      <c r="BD92" s="1891"/>
      <c r="BE92" s="1891"/>
      <c r="BF92" s="1891"/>
      <c r="BG92" s="1891"/>
      <c r="BH92" s="1891"/>
      <c r="BI92" s="1891"/>
    </row>
    <row r="93" spans="1:62">
      <c r="A93" s="418"/>
      <c r="B93" s="418"/>
      <c r="C93" s="418"/>
      <c r="D93" s="418"/>
      <c r="E93" s="418"/>
      <c r="F93" s="418"/>
      <c r="G93" s="418"/>
      <c r="H93" s="418"/>
      <c r="I93" s="418"/>
      <c r="J93" s="418"/>
      <c r="K93" s="418"/>
      <c r="L93" s="418"/>
      <c r="M93" s="418"/>
      <c r="N93" s="418"/>
      <c r="O93" s="418"/>
      <c r="P93" s="418"/>
      <c r="Q93" s="418"/>
      <c r="R93" s="418"/>
      <c r="S93" s="418"/>
      <c r="T93" s="418"/>
      <c r="U93" s="418"/>
      <c r="V93" s="418"/>
      <c r="W93" s="418"/>
      <c r="X93" s="418"/>
      <c r="Y93" s="418"/>
      <c r="Z93" s="418"/>
      <c r="AA93" s="418"/>
      <c r="AB93" s="418"/>
      <c r="AC93" s="418"/>
      <c r="AD93" s="418"/>
      <c r="AE93" s="418"/>
      <c r="AF93" s="418"/>
      <c r="AG93" s="418"/>
      <c r="AH93" s="418"/>
      <c r="AI93" s="418"/>
      <c r="AJ93" s="418"/>
      <c r="AK93" s="418"/>
      <c r="AL93" s="418"/>
      <c r="AM93" s="418"/>
      <c r="AN93" s="418"/>
      <c r="AO93" s="418"/>
      <c r="AP93" s="418"/>
      <c r="AQ93" s="418"/>
      <c r="AR93" s="418"/>
      <c r="AS93" s="418"/>
      <c r="AT93" s="418"/>
      <c r="AU93" s="418"/>
      <c r="AV93" s="418"/>
      <c r="AW93" s="418"/>
      <c r="AX93" s="418"/>
      <c r="AY93" s="418"/>
      <c r="AZ93" s="418"/>
      <c r="BA93" s="418"/>
      <c r="BB93" s="418"/>
      <c r="BC93" s="418"/>
      <c r="BD93" s="418"/>
      <c r="BE93" s="418"/>
      <c r="BF93" s="418"/>
      <c r="BG93" s="418"/>
      <c r="BH93" s="766"/>
      <c r="BI93" s="418"/>
    </row>
    <row r="94" spans="1:62" ht="15.75" thickBot="1">
      <c r="B94" s="418"/>
      <c r="C94" s="418"/>
      <c r="D94" s="418"/>
      <c r="E94" s="418"/>
      <c r="F94" s="418"/>
      <c r="G94" s="418"/>
      <c r="H94" s="418"/>
      <c r="I94" s="418"/>
      <c r="J94" s="418"/>
      <c r="K94" s="418"/>
      <c r="L94" s="418"/>
      <c r="M94" s="418"/>
      <c r="N94" s="418"/>
      <c r="O94" s="418"/>
      <c r="P94" s="418"/>
      <c r="Q94" s="418"/>
      <c r="R94" s="418"/>
      <c r="S94" s="418"/>
      <c r="T94" s="418"/>
      <c r="U94" s="418"/>
      <c r="V94" s="418"/>
      <c r="W94" s="418"/>
      <c r="X94" s="418"/>
      <c r="Y94" s="418"/>
      <c r="Z94" s="418"/>
      <c r="AA94" s="418"/>
      <c r="AB94" s="418"/>
      <c r="AC94" s="418"/>
      <c r="AD94" s="418"/>
      <c r="AE94" s="418"/>
      <c r="AF94" s="418"/>
      <c r="AG94" s="418"/>
      <c r="AH94" s="418"/>
      <c r="AI94" s="418"/>
      <c r="AJ94" s="418"/>
      <c r="AK94" s="418"/>
      <c r="AL94" s="418"/>
      <c r="AM94" s="418"/>
      <c r="AN94" s="418"/>
      <c r="AO94" s="418"/>
      <c r="AP94" s="418"/>
      <c r="AQ94" s="418"/>
      <c r="AR94" s="418"/>
      <c r="AS94" s="418"/>
      <c r="AT94" s="418"/>
      <c r="AU94" s="418"/>
      <c r="AV94" s="418"/>
      <c r="AW94" s="418"/>
      <c r="AX94" s="418"/>
      <c r="AY94" s="418"/>
      <c r="AZ94" s="418"/>
      <c r="BA94" s="418"/>
      <c r="BB94" s="418"/>
      <c r="BC94" s="418"/>
      <c r="BD94" s="418"/>
      <c r="BE94" s="418"/>
      <c r="BF94" s="418"/>
      <c r="BG94" s="418"/>
      <c r="BH94" s="418"/>
      <c r="BI94" s="665"/>
      <c r="BJ94" s="418"/>
    </row>
    <row r="95" spans="1:62">
      <c r="B95" s="1948" t="s">
        <v>63</v>
      </c>
      <c r="C95" s="1951" t="s">
        <v>64</v>
      </c>
      <c r="D95" s="1952"/>
      <c r="E95" s="1957" t="s">
        <v>235</v>
      </c>
      <c r="F95" s="666"/>
      <c r="G95" s="1960" t="s">
        <v>23</v>
      </c>
      <c r="H95" s="1938"/>
      <c r="I95" s="1938"/>
      <c r="J95" s="1939"/>
      <c r="K95" s="1937" t="s">
        <v>24</v>
      </c>
      <c r="L95" s="1938"/>
      <c r="M95" s="1938"/>
      <c r="N95" s="1938"/>
      <c r="O95" s="1939"/>
      <c r="P95" s="1937" t="s">
        <v>25</v>
      </c>
      <c r="Q95" s="1938"/>
      <c r="R95" s="1938"/>
      <c r="S95" s="1939"/>
      <c r="T95" s="1937" t="s">
        <v>26</v>
      </c>
      <c r="U95" s="1938"/>
      <c r="V95" s="1938"/>
      <c r="W95" s="1938"/>
      <c r="X95" s="1939"/>
      <c r="Y95" s="1937" t="s">
        <v>27</v>
      </c>
      <c r="Z95" s="1938"/>
      <c r="AA95" s="1938"/>
      <c r="AB95" s="1939"/>
      <c r="AC95" s="1937" t="s">
        <v>28</v>
      </c>
      <c r="AD95" s="1938"/>
      <c r="AE95" s="1938"/>
      <c r="AF95" s="1939"/>
      <c r="AG95" s="1937" t="s">
        <v>29</v>
      </c>
      <c r="AH95" s="1938"/>
      <c r="AI95" s="1938"/>
      <c r="AJ95" s="1939"/>
      <c r="AK95" s="1937" t="s">
        <v>30</v>
      </c>
      <c r="AL95" s="1938"/>
      <c r="AM95" s="1938"/>
      <c r="AN95" s="1938"/>
      <c r="AO95" s="1939"/>
      <c r="AP95" s="1937" t="s">
        <v>31</v>
      </c>
      <c r="AQ95" s="1938"/>
      <c r="AR95" s="1938"/>
      <c r="AS95" s="1939"/>
      <c r="AT95" s="1937" t="s">
        <v>32</v>
      </c>
      <c r="AU95" s="1938"/>
      <c r="AV95" s="1938"/>
      <c r="AW95" s="1939"/>
      <c r="AX95" s="1937" t="s">
        <v>33</v>
      </c>
      <c r="AY95" s="1938"/>
      <c r="AZ95" s="1938"/>
      <c r="BA95" s="1938"/>
      <c r="BB95" s="1939"/>
      <c r="BC95" s="1937" t="s">
        <v>34</v>
      </c>
      <c r="BD95" s="1938"/>
      <c r="BE95" s="1938"/>
      <c r="BF95" s="1939"/>
      <c r="BG95" s="667"/>
      <c r="BH95" s="34"/>
      <c r="BI95" s="1940" t="s">
        <v>236</v>
      </c>
      <c r="BJ95" s="1940" t="s">
        <v>237</v>
      </c>
    </row>
    <row r="96" spans="1:62">
      <c r="B96" s="1949"/>
      <c r="C96" s="1953"/>
      <c r="D96" s="1954"/>
      <c r="E96" s="1958"/>
      <c r="F96" s="118" t="s">
        <v>242</v>
      </c>
      <c r="G96" s="122">
        <v>1</v>
      </c>
      <c r="H96" s="123">
        <v>8</v>
      </c>
      <c r="I96" s="123">
        <v>15</v>
      </c>
      <c r="J96" s="123">
        <v>22</v>
      </c>
      <c r="K96" s="123">
        <v>29</v>
      </c>
      <c r="L96" s="123">
        <v>6</v>
      </c>
      <c r="M96" s="123">
        <v>13</v>
      </c>
      <c r="N96" s="123">
        <v>20</v>
      </c>
      <c r="O96" s="123">
        <v>27</v>
      </c>
      <c r="P96" s="123">
        <v>3</v>
      </c>
      <c r="Q96" s="123">
        <v>10</v>
      </c>
      <c r="R96" s="123">
        <v>17</v>
      </c>
      <c r="S96" s="123">
        <v>24</v>
      </c>
      <c r="T96" s="123">
        <v>1</v>
      </c>
      <c r="U96" s="123">
        <v>8</v>
      </c>
      <c r="V96" s="123">
        <v>15</v>
      </c>
      <c r="W96" s="123">
        <v>22</v>
      </c>
      <c r="X96" s="123">
        <v>29</v>
      </c>
      <c r="Y96" s="124">
        <v>5</v>
      </c>
      <c r="Z96" s="123">
        <v>12</v>
      </c>
      <c r="AA96" s="123">
        <v>19</v>
      </c>
      <c r="AB96" s="123">
        <v>26</v>
      </c>
      <c r="AC96" s="123">
        <v>2</v>
      </c>
      <c r="AD96" s="123">
        <v>9</v>
      </c>
      <c r="AE96" s="123">
        <v>16</v>
      </c>
      <c r="AF96" s="124">
        <v>23</v>
      </c>
      <c r="AG96" s="123">
        <v>2</v>
      </c>
      <c r="AH96" s="123">
        <v>9</v>
      </c>
      <c r="AI96" s="123">
        <v>16</v>
      </c>
      <c r="AJ96" s="123">
        <v>23</v>
      </c>
      <c r="AK96" s="123">
        <v>30</v>
      </c>
      <c r="AL96" s="123">
        <v>6</v>
      </c>
      <c r="AM96" s="123">
        <v>13</v>
      </c>
      <c r="AN96" s="123">
        <v>20</v>
      </c>
      <c r="AO96" s="123">
        <v>27</v>
      </c>
      <c r="AP96" s="123">
        <v>4</v>
      </c>
      <c r="AQ96" s="123">
        <v>11</v>
      </c>
      <c r="AR96" s="123">
        <v>18</v>
      </c>
      <c r="AS96" s="123">
        <v>25</v>
      </c>
      <c r="AT96" s="123">
        <v>1</v>
      </c>
      <c r="AU96" s="123">
        <v>8</v>
      </c>
      <c r="AV96" s="123">
        <v>15</v>
      </c>
      <c r="AW96" s="123">
        <v>22</v>
      </c>
      <c r="AX96" s="608">
        <v>29</v>
      </c>
      <c r="AY96" s="481">
        <v>6</v>
      </c>
      <c r="AZ96" s="481">
        <v>13</v>
      </c>
      <c r="BA96" s="481">
        <v>20</v>
      </c>
      <c r="BB96" s="481">
        <v>27</v>
      </c>
      <c r="BC96" s="481">
        <v>3</v>
      </c>
      <c r="BD96" s="481">
        <v>10</v>
      </c>
      <c r="BE96" s="481">
        <v>17</v>
      </c>
      <c r="BF96" s="481">
        <v>24</v>
      </c>
      <c r="BG96" s="481">
        <v>1</v>
      </c>
      <c r="BH96" s="35"/>
      <c r="BI96" s="1941"/>
      <c r="BJ96" s="1941"/>
    </row>
    <row r="97" spans="2:62">
      <c r="B97" s="1949"/>
      <c r="C97" s="1953"/>
      <c r="D97" s="1954"/>
      <c r="E97" s="1958"/>
      <c r="F97" s="118" t="s">
        <v>243</v>
      </c>
      <c r="G97" s="122">
        <v>2</v>
      </c>
      <c r="H97" s="123">
        <v>9</v>
      </c>
      <c r="I97" s="123">
        <v>16</v>
      </c>
      <c r="J97" s="123">
        <v>23</v>
      </c>
      <c r="K97" s="123">
        <v>30</v>
      </c>
      <c r="L97" s="123">
        <v>7</v>
      </c>
      <c r="M97" s="123">
        <v>14</v>
      </c>
      <c r="N97" s="123">
        <v>21</v>
      </c>
      <c r="O97" s="123">
        <v>28</v>
      </c>
      <c r="P97" s="124">
        <v>4</v>
      </c>
      <c r="Q97" s="123">
        <v>11</v>
      </c>
      <c r="R97" s="123">
        <v>18</v>
      </c>
      <c r="S97" s="123">
        <v>25</v>
      </c>
      <c r="T97" s="123">
        <v>2</v>
      </c>
      <c r="U97" s="123">
        <v>9</v>
      </c>
      <c r="V97" s="123">
        <v>16</v>
      </c>
      <c r="W97" s="123">
        <v>23</v>
      </c>
      <c r="X97" s="123">
        <v>30</v>
      </c>
      <c r="Y97" s="124">
        <v>6</v>
      </c>
      <c r="Z97" s="123">
        <v>13</v>
      </c>
      <c r="AA97" s="123">
        <v>20</v>
      </c>
      <c r="AB97" s="123">
        <v>27</v>
      </c>
      <c r="AC97" s="123">
        <v>3</v>
      </c>
      <c r="AD97" s="123">
        <v>10</v>
      </c>
      <c r="AE97" s="123">
        <v>17</v>
      </c>
      <c r="AF97" s="123">
        <v>24</v>
      </c>
      <c r="AG97" s="123">
        <v>3</v>
      </c>
      <c r="AH97" s="123">
        <v>10</v>
      </c>
      <c r="AI97" s="123">
        <v>17</v>
      </c>
      <c r="AJ97" s="123">
        <v>24</v>
      </c>
      <c r="AK97" s="123">
        <v>31</v>
      </c>
      <c r="AL97" s="123">
        <v>7</v>
      </c>
      <c r="AM97" s="123">
        <v>14</v>
      </c>
      <c r="AN97" s="123">
        <v>21</v>
      </c>
      <c r="AO97" s="123">
        <v>28</v>
      </c>
      <c r="AP97" s="123">
        <v>5</v>
      </c>
      <c r="AQ97" s="123">
        <v>12</v>
      </c>
      <c r="AR97" s="123">
        <v>19</v>
      </c>
      <c r="AS97" s="123">
        <v>26</v>
      </c>
      <c r="AT97" s="123">
        <v>2</v>
      </c>
      <c r="AU97" s="123">
        <v>9</v>
      </c>
      <c r="AV97" s="123">
        <v>16</v>
      </c>
      <c r="AW97" s="123">
        <v>23</v>
      </c>
      <c r="AX97" s="608">
        <v>30</v>
      </c>
      <c r="AY97" s="481">
        <v>7</v>
      </c>
      <c r="AZ97" s="481">
        <v>14</v>
      </c>
      <c r="BA97" s="481">
        <v>21</v>
      </c>
      <c r="BB97" s="481">
        <v>28</v>
      </c>
      <c r="BC97" s="481">
        <v>4</v>
      </c>
      <c r="BD97" s="481">
        <v>11</v>
      </c>
      <c r="BE97" s="481">
        <v>18</v>
      </c>
      <c r="BF97" s="481">
        <v>25</v>
      </c>
      <c r="BG97" s="481">
        <v>2</v>
      </c>
      <c r="BH97" s="35"/>
      <c r="BI97" s="1941"/>
      <c r="BJ97" s="1941"/>
    </row>
    <row r="98" spans="2:62">
      <c r="B98" s="1949"/>
      <c r="C98" s="1953"/>
      <c r="D98" s="1954"/>
      <c r="E98" s="1958"/>
      <c r="F98" s="619" t="s">
        <v>244</v>
      </c>
      <c r="G98" s="620">
        <v>3</v>
      </c>
      <c r="H98" s="610">
        <v>10</v>
      </c>
      <c r="I98" s="610">
        <v>17</v>
      </c>
      <c r="J98" s="606">
        <v>24</v>
      </c>
      <c r="K98" s="606">
        <v>1</v>
      </c>
      <c r="L98" s="606">
        <v>8</v>
      </c>
      <c r="M98" s="606">
        <v>15</v>
      </c>
      <c r="N98" s="606">
        <v>22</v>
      </c>
      <c r="O98" s="606">
        <v>29</v>
      </c>
      <c r="P98" s="606">
        <v>5</v>
      </c>
      <c r="Q98" s="606">
        <v>12</v>
      </c>
      <c r="R98" s="606">
        <v>19</v>
      </c>
      <c r="S98" s="606">
        <v>26</v>
      </c>
      <c r="T98" s="606">
        <v>3</v>
      </c>
      <c r="U98" s="606">
        <v>10</v>
      </c>
      <c r="V98" s="606">
        <v>17</v>
      </c>
      <c r="W98" s="606">
        <v>24</v>
      </c>
      <c r="X98" s="606">
        <v>31</v>
      </c>
      <c r="Y98" s="606">
        <v>7</v>
      </c>
      <c r="Z98" s="606">
        <v>14</v>
      </c>
      <c r="AA98" s="606">
        <v>21</v>
      </c>
      <c r="AB98" s="606">
        <v>28</v>
      </c>
      <c r="AC98" s="606">
        <v>4</v>
      </c>
      <c r="AD98" s="606">
        <v>11</v>
      </c>
      <c r="AE98" s="606">
        <v>18</v>
      </c>
      <c r="AF98" s="606">
        <v>25</v>
      </c>
      <c r="AG98" s="606">
        <v>4</v>
      </c>
      <c r="AH98" s="606">
        <v>11</v>
      </c>
      <c r="AI98" s="606">
        <v>18</v>
      </c>
      <c r="AJ98" s="606">
        <v>25</v>
      </c>
      <c r="AK98" s="606">
        <v>1</v>
      </c>
      <c r="AL98" s="606">
        <v>8</v>
      </c>
      <c r="AM98" s="606">
        <v>15</v>
      </c>
      <c r="AN98" s="606">
        <v>22</v>
      </c>
      <c r="AO98" s="606">
        <v>29</v>
      </c>
      <c r="AP98" s="606">
        <v>6</v>
      </c>
      <c r="AQ98" s="606">
        <v>13</v>
      </c>
      <c r="AR98" s="606">
        <v>20</v>
      </c>
      <c r="AS98" s="606">
        <v>27</v>
      </c>
      <c r="AT98" s="606">
        <v>3</v>
      </c>
      <c r="AU98" s="606">
        <v>10</v>
      </c>
      <c r="AV98" s="606">
        <v>17</v>
      </c>
      <c r="AW98" s="606">
        <v>24</v>
      </c>
      <c r="AX98" s="609">
        <v>1</v>
      </c>
      <c r="AY98" s="610">
        <v>8</v>
      </c>
      <c r="AZ98" s="610">
        <v>15</v>
      </c>
      <c r="BA98" s="610">
        <v>22</v>
      </c>
      <c r="BB98" s="610">
        <v>29</v>
      </c>
      <c r="BC98" s="610">
        <v>5</v>
      </c>
      <c r="BD98" s="610">
        <v>12</v>
      </c>
      <c r="BE98" s="610">
        <v>19</v>
      </c>
      <c r="BF98" s="610">
        <v>26</v>
      </c>
      <c r="BG98" s="668">
        <v>3</v>
      </c>
      <c r="BH98" s="35"/>
      <c r="BI98" s="1941"/>
      <c r="BJ98" s="1941"/>
    </row>
    <row r="99" spans="2:62">
      <c r="B99" s="1949"/>
      <c r="C99" s="1953"/>
      <c r="D99" s="1954"/>
      <c r="E99" s="1958"/>
      <c r="F99" s="618" t="s">
        <v>238</v>
      </c>
      <c r="G99" s="120">
        <v>4</v>
      </c>
      <c r="H99" s="120">
        <v>11</v>
      </c>
      <c r="I99" s="120">
        <v>18</v>
      </c>
      <c r="J99" s="120">
        <v>25</v>
      </c>
      <c r="K99" s="120">
        <v>2</v>
      </c>
      <c r="L99" s="120">
        <v>9</v>
      </c>
      <c r="M99" s="120">
        <v>16</v>
      </c>
      <c r="N99" s="120">
        <v>23</v>
      </c>
      <c r="O99" s="120">
        <v>30</v>
      </c>
      <c r="P99" s="120">
        <v>6</v>
      </c>
      <c r="Q99" s="120">
        <v>13</v>
      </c>
      <c r="R99" s="120">
        <v>20</v>
      </c>
      <c r="S99" s="120">
        <v>27</v>
      </c>
      <c r="T99" s="120">
        <v>4</v>
      </c>
      <c r="U99" s="120">
        <v>11</v>
      </c>
      <c r="V99" s="120">
        <v>18</v>
      </c>
      <c r="W99" s="120">
        <v>25</v>
      </c>
      <c r="X99" s="121">
        <v>1</v>
      </c>
      <c r="Y99" s="121">
        <v>8</v>
      </c>
      <c r="Z99" s="120">
        <v>15</v>
      </c>
      <c r="AA99" s="120">
        <v>22</v>
      </c>
      <c r="AB99" s="120">
        <v>29</v>
      </c>
      <c r="AC99" s="120">
        <v>5</v>
      </c>
      <c r="AD99" s="120">
        <v>12</v>
      </c>
      <c r="AE99" s="120">
        <v>19</v>
      </c>
      <c r="AF99" s="120">
        <v>26</v>
      </c>
      <c r="AG99" s="120">
        <v>5</v>
      </c>
      <c r="AH99" s="120">
        <v>12</v>
      </c>
      <c r="AI99" s="120">
        <v>19</v>
      </c>
      <c r="AJ99" s="120">
        <v>26</v>
      </c>
      <c r="AK99" s="120">
        <v>2</v>
      </c>
      <c r="AL99" s="120">
        <v>9</v>
      </c>
      <c r="AM99" s="120">
        <v>16</v>
      </c>
      <c r="AN99" s="120">
        <v>23</v>
      </c>
      <c r="AO99" s="120">
        <v>30</v>
      </c>
      <c r="AP99" s="120">
        <v>7</v>
      </c>
      <c r="AQ99" s="120">
        <v>14</v>
      </c>
      <c r="AR99" s="120">
        <v>21</v>
      </c>
      <c r="AS99" s="120">
        <v>28</v>
      </c>
      <c r="AT99" s="120">
        <v>4</v>
      </c>
      <c r="AU99" s="120">
        <v>11</v>
      </c>
      <c r="AV99" s="120">
        <v>18</v>
      </c>
      <c r="AW99" s="607">
        <v>25</v>
      </c>
      <c r="AX99" s="481">
        <v>2</v>
      </c>
      <c r="AY99" s="481">
        <v>9</v>
      </c>
      <c r="AZ99" s="481">
        <v>16</v>
      </c>
      <c r="BA99" s="481">
        <v>23</v>
      </c>
      <c r="BB99" s="481">
        <v>30</v>
      </c>
      <c r="BC99" s="481">
        <v>6</v>
      </c>
      <c r="BD99" s="481">
        <v>13</v>
      </c>
      <c r="BE99" s="481">
        <v>20</v>
      </c>
      <c r="BF99" s="481">
        <v>27</v>
      </c>
      <c r="BG99" s="481">
        <v>4</v>
      </c>
      <c r="BH99" s="35"/>
      <c r="BI99" s="1941"/>
      <c r="BJ99" s="1941"/>
    </row>
    <row r="100" spans="2:62">
      <c r="B100" s="1949"/>
      <c r="C100" s="1953"/>
      <c r="D100" s="1954"/>
      <c r="E100" s="1958"/>
      <c r="F100" s="118" t="s">
        <v>239</v>
      </c>
      <c r="G100" s="120">
        <v>5</v>
      </c>
      <c r="H100" s="120">
        <v>12</v>
      </c>
      <c r="I100" s="120">
        <v>19</v>
      </c>
      <c r="J100" s="120">
        <v>26</v>
      </c>
      <c r="K100" s="120">
        <v>3</v>
      </c>
      <c r="L100" s="120">
        <v>10</v>
      </c>
      <c r="M100" s="120">
        <v>17</v>
      </c>
      <c r="N100" s="120">
        <v>24</v>
      </c>
      <c r="O100" s="120">
        <v>31</v>
      </c>
      <c r="P100" s="120">
        <v>7</v>
      </c>
      <c r="Q100" s="120">
        <v>14</v>
      </c>
      <c r="R100" s="120">
        <v>21</v>
      </c>
      <c r="S100" s="120">
        <v>28</v>
      </c>
      <c r="T100" s="120">
        <v>5</v>
      </c>
      <c r="U100" s="120">
        <v>12</v>
      </c>
      <c r="V100" s="120">
        <v>19</v>
      </c>
      <c r="W100" s="120">
        <v>26</v>
      </c>
      <c r="X100" s="121">
        <v>2</v>
      </c>
      <c r="Y100" s="120">
        <v>9</v>
      </c>
      <c r="Z100" s="120">
        <v>16</v>
      </c>
      <c r="AA100" s="120">
        <v>23</v>
      </c>
      <c r="AB100" s="120">
        <v>30</v>
      </c>
      <c r="AC100" s="120">
        <v>6</v>
      </c>
      <c r="AD100" s="120">
        <v>13</v>
      </c>
      <c r="AE100" s="120">
        <v>20</v>
      </c>
      <c r="AF100" s="120">
        <v>27</v>
      </c>
      <c r="AG100" s="120">
        <v>6</v>
      </c>
      <c r="AH100" s="120">
        <v>13</v>
      </c>
      <c r="AI100" s="120">
        <v>20</v>
      </c>
      <c r="AJ100" s="120">
        <v>27</v>
      </c>
      <c r="AK100" s="120">
        <v>3</v>
      </c>
      <c r="AL100" s="120">
        <v>10</v>
      </c>
      <c r="AM100" s="120">
        <v>17</v>
      </c>
      <c r="AN100" s="120">
        <v>24</v>
      </c>
      <c r="AO100" s="121">
        <v>1</v>
      </c>
      <c r="AP100" s="120">
        <v>8</v>
      </c>
      <c r="AQ100" s="120">
        <v>15</v>
      </c>
      <c r="AR100" s="120">
        <v>22</v>
      </c>
      <c r="AS100" s="120">
        <v>29</v>
      </c>
      <c r="AT100" s="120">
        <v>5</v>
      </c>
      <c r="AU100" s="121">
        <v>12</v>
      </c>
      <c r="AV100" s="120">
        <v>19</v>
      </c>
      <c r="AW100" s="607">
        <v>26</v>
      </c>
      <c r="AX100" s="120">
        <v>3</v>
      </c>
      <c r="AY100" s="120">
        <v>10</v>
      </c>
      <c r="AZ100" s="120">
        <v>17</v>
      </c>
      <c r="BA100" s="120">
        <v>24</v>
      </c>
      <c r="BB100" s="120">
        <v>31</v>
      </c>
      <c r="BC100" s="120">
        <v>7</v>
      </c>
      <c r="BD100" s="120">
        <v>14</v>
      </c>
      <c r="BE100" s="120">
        <v>21</v>
      </c>
      <c r="BF100" s="120">
        <v>28</v>
      </c>
      <c r="BG100" s="481">
        <v>5</v>
      </c>
      <c r="BH100" s="35"/>
      <c r="BI100" s="1941"/>
      <c r="BJ100" s="1941"/>
    </row>
    <row r="101" spans="2:62">
      <c r="B101" s="1949"/>
      <c r="C101" s="1953"/>
      <c r="D101" s="1954"/>
      <c r="E101" s="1958"/>
      <c r="F101" s="118" t="s">
        <v>240</v>
      </c>
      <c r="G101" s="123">
        <v>6</v>
      </c>
      <c r="H101" s="123">
        <v>13</v>
      </c>
      <c r="I101" s="123">
        <v>20</v>
      </c>
      <c r="J101" s="123">
        <v>27</v>
      </c>
      <c r="K101" s="123">
        <v>4</v>
      </c>
      <c r="L101" s="123">
        <v>11</v>
      </c>
      <c r="M101" s="123">
        <v>18</v>
      </c>
      <c r="N101" s="123">
        <v>25</v>
      </c>
      <c r="O101" s="123">
        <v>1</v>
      </c>
      <c r="P101" s="123">
        <v>8</v>
      </c>
      <c r="Q101" s="123">
        <v>15</v>
      </c>
      <c r="R101" s="123">
        <v>22</v>
      </c>
      <c r="S101" s="123">
        <v>29</v>
      </c>
      <c r="T101" s="123">
        <v>6</v>
      </c>
      <c r="U101" s="123">
        <v>13</v>
      </c>
      <c r="V101" s="123">
        <v>20</v>
      </c>
      <c r="W101" s="123">
        <v>27</v>
      </c>
      <c r="X101" s="124">
        <v>3</v>
      </c>
      <c r="Y101" s="123">
        <v>10</v>
      </c>
      <c r="Z101" s="123">
        <v>17</v>
      </c>
      <c r="AA101" s="123">
        <v>24</v>
      </c>
      <c r="AB101" s="123">
        <v>31</v>
      </c>
      <c r="AC101" s="123">
        <v>7</v>
      </c>
      <c r="AD101" s="123">
        <v>14</v>
      </c>
      <c r="AE101" s="123">
        <v>21</v>
      </c>
      <c r="AF101" s="123">
        <v>28</v>
      </c>
      <c r="AG101" s="123">
        <v>7</v>
      </c>
      <c r="AH101" s="123">
        <v>14</v>
      </c>
      <c r="AI101" s="123">
        <v>21</v>
      </c>
      <c r="AJ101" s="123">
        <v>28</v>
      </c>
      <c r="AK101" s="123">
        <v>4</v>
      </c>
      <c r="AL101" s="123">
        <v>11</v>
      </c>
      <c r="AM101" s="123">
        <v>18</v>
      </c>
      <c r="AN101" s="123">
        <v>25</v>
      </c>
      <c r="AO101" s="123">
        <v>2</v>
      </c>
      <c r="AP101" s="124">
        <v>9</v>
      </c>
      <c r="AQ101" s="123">
        <v>16</v>
      </c>
      <c r="AR101" s="123">
        <v>23</v>
      </c>
      <c r="AS101" s="123">
        <v>30</v>
      </c>
      <c r="AT101" s="123">
        <v>6</v>
      </c>
      <c r="AU101" s="123">
        <v>13</v>
      </c>
      <c r="AV101" s="123">
        <v>20</v>
      </c>
      <c r="AW101" s="608">
        <v>27</v>
      </c>
      <c r="AX101" s="481">
        <v>4</v>
      </c>
      <c r="AY101" s="481">
        <v>11</v>
      </c>
      <c r="AZ101" s="481">
        <v>18</v>
      </c>
      <c r="BA101" s="481">
        <v>25</v>
      </c>
      <c r="BB101" s="481">
        <v>1</v>
      </c>
      <c r="BC101" s="481">
        <v>8</v>
      </c>
      <c r="BD101" s="481">
        <v>15</v>
      </c>
      <c r="BE101" s="481">
        <v>22</v>
      </c>
      <c r="BF101" s="481">
        <v>30</v>
      </c>
      <c r="BG101" s="481">
        <v>6</v>
      </c>
      <c r="BH101" s="35"/>
      <c r="BI101" s="1941"/>
      <c r="BJ101" s="1941"/>
    </row>
    <row r="102" spans="2:62">
      <c r="B102" s="1949"/>
      <c r="C102" s="1953"/>
      <c r="D102" s="1954"/>
      <c r="E102" s="1958"/>
      <c r="F102" s="118" t="s">
        <v>241</v>
      </c>
      <c r="G102" s="123">
        <v>7</v>
      </c>
      <c r="H102" s="123">
        <v>14</v>
      </c>
      <c r="I102" s="123">
        <v>21</v>
      </c>
      <c r="J102" s="123">
        <v>28</v>
      </c>
      <c r="K102" s="123">
        <v>5</v>
      </c>
      <c r="L102" s="123">
        <v>12</v>
      </c>
      <c r="M102" s="123">
        <v>19</v>
      </c>
      <c r="N102" s="123">
        <v>26</v>
      </c>
      <c r="O102" s="123">
        <v>2</v>
      </c>
      <c r="P102" s="123">
        <v>9</v>
      </c>
      <c r="Q102" s="123">
        <v>16</v>
      </c>
      <c r="R102" s="123">
        <v>23</v>
      </c>
      <c r="S102" s="123">
        <v>30</v>
      </c>
      <c r="T102" s="123">
        <v>7</v>
      </c>
      <c r="U102" s="123">
        <v>14</v>
      </c>
      <c r="V102" s="123">
        <v>21</v>
      </c>
      <c r="W102" s="123">
        <v>28</v>
      </c>
      <c r="X102" s="124">
        <v>4</v>
      </c>
      <c r="Y102" s="123">
        <v>11</v>
      </c>
      <c r="Z102" s="123">
        <v>18</v>
      </c>
      <c r="AA102" s="123">
        <v>25</v>
      </c>
      <c r="AB102" s="123">
        <v>1</v>
      </c>
      <c r="AC102" s="123">
        <v>8</v>
      </c>
      <c r="AD102" s="123">
        <v>15</v>
      </c>
      <c r="AE102" s="123">
        <v>22</v>
      </c>
      <c r="AF102" s="123">
        <v>1</v>
      </c>
      <c r="AG102" s="124">
        <v>8</v>
      </c>
      <c r="AH102" s="123">
        <v>15</v>
      </c>
      <c r="AI102" s="123">
        <v>22</v>
      </c>
      <c r="AJ102" s="123">
        <v>29</v>
      </c>
      <c r="AK102" s="123">
        <v>5</v>
      </c>
      <c r="AL102" s="123">
        <v>12</v>
      </c>
      <c r="AM102" s="123">
        <v>19</v>
      </c>
      <c r="AN102" s="123">
        <v>26</v>
      </c>
      <c r="AO102" s="123">
        <v>3</v>
      </c>
      <c r="AP102" s="123">
        <v>10</v>
      </c>
      <c r="AQ102" s="123">
        <v>17</v>
      </c>
      <c r="AR102" s="123">
        <v>24</v>
      </c>
      <c r="AS102" s="123">
        <v>31</v>
      </c>
      <c r="AT102" s="123">
        <v>7</v>
      </c>
      <c r="AU102" s="123">
        <v>14</v>
      </c>
      <c r="AV102" s="123">
        <v>21</v>
      </c>
      <c r="AW102" s="608">
        <v>28</v>
      </c>
      <c r="AX102" s="481">
        <v>5</v>
      </c>
      <c r="AY102" s="481">
        <v>12</v>
      </c>
      <c r="AZ102" s="481">
        <v>19</v>
      </c>
      <c r="BA102" s="481">
        <v>26</v>
      </c>
      <c r="BB102" s="481">
        <v>2</v>
      </c>
      <c r="BC102" s="481">
        <v>9</v>
      </c>
      <c r="BD102" s="481">
        <v>16</v>
      </c>
      <c r="BE102" s="481">
        <v>23</v>
      </c>
      <c r="BF102" s="481">
        <v>31</v>
      </c>
      <c r="BG102" s="481">
        <v>7</v>
      </c>
      <c r="BH102" s="35"/>
      <c r="BI102" s="1941"/>
      <c r="BJ102" s="1941"/>
    </row>
    <row r="103" spans="2:62">
      <c r="B103" s="1949"/>
      <c r="C103" s="1953"/>
      <c r="D103" s="1954"/>
      <c r="E103" s="1958"/>
      <c r="F103" s="669"/>
      <c r="G103" s="1943" t="s">
        <v>245</v>
      </c>
      <c r="H103" s="1944"/>
      <c r="I103" s="1944"/>
      <c r="J103" s="1944"/>
      <c r="K103" s="1944"/>
      <c r="L103" s="1944"/>
      <c r="M103" s="1944"/>
      <c r="N103" s="1944"/>
      <c r="O103" s="1944"/>
      <c r="P103" s="1944"/>
      <c r="Q103" s="1944"/>
      <c r="R103" s="1944"/>
      <c r="S103" s="1944"/>
      <c r="T103" s="1944"/>
      <c r="U103" s="1944"/>
      <c r="V103" s="1944"/>
      <c r="W103" s="1944"/>
      <c r="X103" s="1944"/>
      <c r="Y103" s="1944"/>
      <c r="Z103" s="1944"/>
      <c r="AA103" s="1944"/>
      <c r="AB103" s="1944"/>
      <c r="AC103" s="1944"/>
      <c r="AD103" s="1944"/>
      <c r="AE103" s="1944"/>
      <c r="AF103" s="1944"/>
      <c r="AG103" s="1944"/>
      <c r="AH103" s="1944"/>
      <c r="AI103" s="1944"/>
      <c r="AJ103" s="1944"/>
      <c r="AK103" s="1944"/>
      <c r="AL103" s="1944"/>
      <c r="AM103" s="1944"/>
      <c r="AN103" s="1944"/>
      <c r="AO103" s="1944"/>
      <c r="AP103" s="1944"/>
      <c r="AQ103" s="1944"/>
      <c r="AR103" s="1944"/>
      <c r="AS103" s="1944"/>
      <c r="AT103" s="1944"/>
      <c r="AU103" s="1944"/>
      <c r="AV103" s="1944"/>
      <c r="AW103" s="1944"/>
      <c r="AX103" s="1945"/>
      <c r="AY103" s="1945"/>
      <c r="AZ103" s="1945"/>
      <c r="BA103" s="1945"/>
      <c r="BB103" s="1945"/>
      <c r="BC103" s="1945"/>
      <c r="BD103" s="1945"/>
      <c r="BE103" s="1945"/>
      <c r="BF103" s="1945"/>
      <c r="BG103" s="1946"/>
      <c r="BH103" s="33"/>
      <c r="BI103" s="1941"/>
      <c r="BJ103" s="1941"/>
    </row>
    <row r="104" spans="2:62">
      <c r="B104" s="1949"/>
      <c r="C104" s="1953"/>
      <c r="D104" s="1954"/>
      <c r="E104" s="1958"/>
      <c r="F104" s="670"/>
      <c r="G104" s="671">
        <v>36</v>
      </c>
      <c r="H104" s="672">
        <v>37</v>
      </c>
      <c r="I104" s="672">
        <v>38</v>
      </c>
      <c r="J104" s="672">
        <v>39</v>
      </c>
      <c r="K104" s="672">
        <v>40</v>
      </c>
      <c r="L104" s="672">
        <v>41</v>
      </c>
      <c r="M104" s="672">
        <v>42</v>
      </c>
      <c r="N104" s="673">
        <v>43</v>
      </c>
      <c r="O104" s="673">
        <v>44</v>
      </c>
      <c r="P104" s="673">
        <v>45</v>
      </c>
      <c r="Q104" s="673">
        <v>46</v>
      </c>
      <c r="R104" s="673">
        <v>47</v>
      </c>
      <c r="S104" s="673">
        <v>48</v>
      </c>
      <c r="T104" s="673">
        <v>49</v>
      </c>
      <c r="U104" s="673">
        <v>50</v>
      </c>
      <c r="V104" s="673">
        <v>51</v>
      </c>
      <c r="W104" s="673">
        <v>52</v>
      </c>
      <c r="X104" s="673">
        <v>53</v>
      </c>
      <c r="Y104" s="673">
        <v>1</v>
      </c>
      <c r="Z104" s="673">
        <v>2</v>
      </c>
      <c r="AA104" s="673">
        <v>3</v>
      </c>
      <c r="AB104" s="673">
        <v>4</v>
      </c>
      <c r="AC104" s="673">
        <v>5</v>
      </c>
      <c r="AD104" s="673">
        <v>6</v>
      </c>
      <c r="AE104" s="673">
        <v>7</v>
      </c>
      <c r="AF104" s="673">
        <v>8</v>
      </c>
      <c r="AG104" s="673">
        <v>9</v>
      </c>
      <c r="AH104" s="673">
        <v>10</v>
      </c>
      <c r="AI104" s="673">
        <v>11</v>
      </c>
      <c r="AJ104" s="672">
        <v>12</v>
      </c>
      <c r="AK104" s="672">
        <v>13</v>
      </c>
      <c r="AL104" s="672">
        <v>14</v>
      </c>
      <c r="AM104" s="672">
        <v>15</v>
      </c>
      <c r="AN104" s="673">
        <v>16</v>
      </c>
      <c r="AO104" s="672">
        <v>17</v>
      </c>
      <c r="AP104" s="672">
        <v>18</v>
      </c>
      <c r="AQ104" s="672">
        <v>19</v>
      </c>
      <c r="AR104" s="672">
        <v>20</v>
      </c>
      <c r="AS104" s="672">
        <v>21</v>
      </c>
      <c r="AT104" s="672">
        <v>22</v>
      </c>
      <c r="AU104" s="672">
        <v>23</v>
      </c>
      <c r="AV104" s="672">
        <v>24</v>
      </c>
      <c r="AW104" s="672">
        <v>25</v>
      </c>
      <c r="AX104" s="672">
        <v>26</v>
      </c>
      <c r="AY104" s="672">
        <v>27</v>
      </c>
      <c r="AZ104" s="672">
        <v>28</v>
      </c>
      <c r="BA104" s="672">
        <v>29</v>
      </c>
      <c r="BB104" s="672">
        <v>30</v>
      </c>
      <c r="BC104" s="672">
        <v>31</v>
      </c>
      <c r="BD104" s="672">
        <v>32</v>
      </c>
      <c r="BE104" s="672">
        <v>33</v>
      </c>
      <c r="BF104" s="672">
        <v>34</v>
      </c>
      <c r="BG104" s="674">
        <v>35</v>
      </c>
      <c r="BH104" s="32"/>
      <c r="BI104" s="1941"/>
      <c r="BJ104" s="1941"/>
    </row>
    <row r="105" spans="2:62">
      <c r="B105" s="1949"/>
      <c r="C105" s="1953"/>
      <c r="D105" s="1954"/>
      <c r="E105" s="1958"/>
      <c r="F105" s="670"/>
      <c r="G105" s="1947" t="s">
        <v>246</v>
      </c>
      <c r="H105" s="1945"/>
      <c r="I105" s="1945"/>
      <c r="J105" s="1945"/>
      <c r="K105" s="1945"/>
      <c r="L105" s="1945"/>
      <c r="M105" s="1945"/>
      <c r="N105" s="1945"/>
      <c r="O105" s="1945"/>
      <c r="P105" s="1945"/>
      <c r="Q105" s="1945"/>
      <c r="R105" s="1945"/>
      <c r="S105" s="1945"/>
      <c r="T105" s="1945"/>
      <c r="U105" s="1945"/>
      <c r="V105" s="1945"/>
      <c r="W105" s="1945"/>
      <c r="X105" s="1945"/>
      <c r="Y105" s="1945"/>
      <c r="Z105" s="1945"/>
      <c r="AA105" s="1945"/>
      <c r="AB105" s="1945"/>
      <c r="AC105" s="1945"/>
      <c r="AD105" s="1945"/>
      <c r="AE105" s="1945"/>
      <c r="AF105" s="1945"/>
      <c r="AG105" s="1945"/>
      <c r="AH105" s="1945"/>
      <c r="AI105" s="1945"/>
      <c r="AJ105" s="1945"/>
      <c r="AK105" s="1945"/>
      <c r="AL105" s="1945"/>
      <c r="AM105" s="1945"/>
      <c r="AN105" s="1945"/>
      <c r="AO105" s="1945"/>
      <c r="AP105" s="1945"/>
      <c r="AQ105" s="1945"/>
      <c r="AR105" s="1945"/>
      <c r="AS105" s="1945"/>
      <c r="AT105" s="1945"/>
      <c r="AU105" s="1945"/>
      <c r="AV105" s="1945"/>
      <c r="AW105" s="1945"/>
      <c r="AX105" s="1945"/>
      <c r="AY105" s="1945"/>
      <c r="AZ105" s="1945"/>
      <c r="BA105" s="1945"/>
      <c r="BB105" s="1945"/>
      <c r="BC105" s="1945"/>
      <c r="BD105" s="1945"/>
      <c r="BE105" s="1945"/>
      <c r="BF105" s="1945"/>
      <c r="BG105" s="1946"/>
      <c r="BH105" s="33"/>
      <c r="BI105" s="1941"/>
      <c r="BJ105" s="1941"/>
    </row>
    <row r="106" spans="2:62" ht="15.75" thickBot="1">
      <c r="B106" s="1950"/>
      <c r="C106" s="1955"/>
      <c r="D106" s="1956"/>
      <c r="E106" s="1959"/>
      <c r="F106" s="47"/>
      <c r="G106" s="675">
        <v>1</v>
      </c>
      <c r="H106" s="676">
        <v>2</v>
      </c>
      <c r="I106" s="676">
        <v>3</v>
      </c>
      <c r="J106" s="676">
        <v>4</v>
      </c>
      <c r="K106" s="676">
        <v>5</v>
      </c>
      <c r="L106" s="676">
        <v>6</v>
      </c>
      <c r="M106" s="676">
        <v>7</v>
      </c>
      <c r="N106" s="677">
        <v>8</v>
      </c>
      <c r="O106" s="677">
        <v>9</v>
      </c>
      <c r="P106" s="677">
        <v>10</v>
      </c>
      <c r="Q106" s="677">
        <v>11</v>
      </c>
      <c r="R106" s="677">
        <v>12</v>
      </c>
      <c r="S106" s="677">
        <v>13</v>
      </c>
      <c r="T106" s="677">
        <v>14</v>
      </c>
      <c r="U106" s="677">
        <v>15</v>
      </c>
      <c r="V106" s="677">
        <v>16</v>
      </c>
      <c r="W106" s="677">
        <v>17</v>
      </c>
      <c r="X106" s="677">
        <v>18</v>
      </c>
      <c r="Y106" s="677">
        <v>19</v>
      </c>
      <c r="Z106" s="677">
        <v>20</v>
      </c>
      <c r="AA106" s="677">
        <v>21</v>
      </c>
      <c r="AB106" s="677">
        <v>22</v>
      </c>
      <c r="AC106" s="677">
        <v>23</v>
      </c>
      <c r="AD106" s="677">
        <v>24</v>
      </c>
      <c r="AE106" s="677">
        <v>25</v>
      </c>
      <c r="AF106" s="677">
        <v>26</v>
      </c>
      <c r="AG106" s="677">
        <v>27</v>
      </c>
      <c r="AH106" s="677">
        <v>28</v>
      </c>
      <c r="AI106" s="677">
        <v>29</v>
      </c>
      <c r="AJ106" s="676">
        <v>30</v>
      </c>
      <c r="AK106" s="676">
        <v>31</v>
      </c>
      <c r="AL106" s="676">
        <v>32</v>
      </c>
      <c r="AM106" s="676">
        <v>33</v>
      </c>
      <c r="AN106" s="677">
        <v>34</v>
      </c>
      <c r="AO106" s="676">
        <v>35</v>
      </c>
      <c r="AP106" s="676">
        <v>36</v>
      </c>
      <c r="AQ106" s="676">
        <v>37</v>
      </c>
      <c r="AR106" s="676">
        <v>38</v>
      </c>
      <c r="AS106" s="676">
        <v>39</v>
      </c>
      <c r="AT106" s="676">
        <v>40</v>
      </c>
      <c r="AU106" s="676">
        <v>41</v>
      </c>
      <c r="AV106" s="676">
        <v>42</v>
      </c>
      <c r="AW106" s="676">
        <v>43</v>
      </c>
      <c r="AX106" s="676">
        <v>44</v>
      </c>
      <c r="AY106" s="676">
        <v>45</v>
      </c>
      <c r="AZ106" s="676">
        <v>46</v>
      </c>
      <c r="BA106" s="676">
        <v>47</v>
      </c>
      <c r="BB106" s="676">
        <v>48</v>
      </c>
      <c r="BC106" s="676">
        <v>49</v>
      </c>
      <c r="BD106" s="676">
        <v>50</v>
      </c>
      <c r="BE106" s="676">
        <v>51</v>
      </c>
      <c r="BF106" s="676">
        <v>52</v>
      </c>
      <c r="BG106" s="678">
        <v>53</v>
      </c>
      <c r="BH106" s="32"/>
      <c r="BI106" s="1942"/>
      <c r="BJ106" s="1942"/>
    </row>
    <row r="107" spans="2:62">
      <c r="B107" s="1978" t="s">
        <v>133</v>
      </c>
      <c r="C107" s="2040" t="s">
        <v>448</v>
      </c>
      <c r="D107" s="2041"/>
      <c r="E107" s="679" t="s">
        <v>249</v>
      </c>
      <c r="F107" s="692"/>
      <c r="G107" s="693">
        <f>G109+G111+G113</f>
        <v>6</v>
      </c>
      <c r="H107" s="694">
        <f t="shared" ref="H107:W107" si="32">H109+H111+H113</f>
        <v>6</v>
      </c>
      <c r="I107" s="694">
        <f t="shared" si="32"/>
        <v>6</v>
      </c>
      <c r="J107" s="694">
        <f t="shared" si="32"/>
        <v>6</v>
      </c>
      <c r="K107" s="694">
        <f t="shared" si="32"/>
        <v>6</v>
      </c>
      <c r="L107" s="694">
        <f t="shared" si="32"/>
        <v>6</v>
      </c>
      <c r="M107" s="694">
        <f t="shared" si="32"/>
        <v>6</v>
      </c>
      <c r="N107" s="694">
        <f t="shared" si="32"/>
        <v>6</v>
      </c>
      <c r="O107" s="694">
        <f t="shared" si="32"/>
        <v>6</v>
      </c>
      <c r="P107" s="694">
        <f t="shared" si="32"/>
        <v>6</v>
      </c>
      <c r="Q107" s="694">
        <f t="shared" si="32"/>
        <v>6</v>
      </c>
      <c r="R107" s="694">
        <f t="shared" si="32"/>
        <v>6</v>
      </c>
      <c r="S107" s="694">
        <f t="shared" si="32"/>
        <v>6</v>
      </c>
      <c r="T107" s="694">
        <f t="shared" si="32"/>
        <v>6</v>
      </c>
      <c r="U107" s="694">
        <f t="shared" si="32"/>
        <v>6</v>
      </c>
      <c r="V107" s="694">
        <f t="shared" si="32"/>
        <v>6</v>
      </c>
      <c r="W107" s="694">
        <f t="shared" si="32"/>
        <v>6</v>
      </c>
      <c r="X107" s="1905" t="s">
        <v>38</v>
      </c>
      <c r="Y107" s="1907"/>
      <c r="Z107" s="694">
        <f>Z109+Z111+Z113</f>
        <v>6</v>
      </c>
      <c r="AA107" s="694">
        <f t="shared" ref="AA107:AL108" si="33">AA109+AA111+AA113</f>
        <v>6</v>
      </c>
      <c r="AB107" s="694">
        <f t="shared" si="33"/>
        <v>6</v>
      </c>
      <c r="AC107" s="694">
        <f t="shared" si="33"/>
        <v>6</v>
      </c>
      <c r="AD107" s="694">
        <f t="shared" si="33"/>
        <v>6</v>
      </c>
      <c r="AE107" s="694">
        <f t="shared" si="33"/>
        <v>6</v>
      </c>
      <c r="AF107" s="694">
        <f t="shared" si="33"/>
        <v>6</v>
      </c>
      <c r="AG107" s="694">
        <f t="shared" si="33"/>
        <v>6</v>
      </c>
      <c r="AH107" s="694">
        <f t="shared" si="33"/>
        <v>6</v>
      </c>
      <c r="AI107" s="694">
        <f t="shared" si="33"/>
        <v>6</v>
      </c>
      <c r="AJ107" s="694">
        <f t="shared" si="33"/>
        <v>6</v>
      </c>
      <c r="AK107" s="694">
        <f t="shared" si="33"/>
        <v>6</v>
      </c>
      <c r="AL107" s="694">
        <f t="shared" si="33"/>
        <v>6</v>
      </c>
      <c r="AM107" s="695"/>
      <c r="AN107" s="696"/>
      <c r="AO107" s="694">
        <f t="shared" ref="AO107:AV108" si="34">AO109+AO111+AO113</f>
        <v>6</v>
      </c>
      <c r="AP107" s="694">
        <f t="shared" si="34"/>
        <v>6</v>
      </c>
      <c r="AQ107" s="694">
        <f t="shared" si="34"/>
        <v>6</v>
      </c>
      <c r="AR107" s="694">
        <f t="shared" si="34"/>
        <v>6</v>
      </c>
      <c r="AS107" s="694">
        <f t="shared" si="34"/>
        <v>6</v>
      </c>
      <c r="AT107" s="694">
        <f t="shared" si="34"/>
        <v>6</v>
      </c>
      <c r="AU107" s="694">
        <f t="shared" si="34"/>
        <v>6</v>
      </c>
      <c r="AV107" s="694">
        <f t="shared" si="34"/>
        <v>6</v>
      </c>
      <c r="AW107" s="1970" t="s">
        <v>130</v>
      </c>
      <c r="AX107" s="1972" t="s">
        <v>38</v>
      </c>
      <c r="AY107" s="1973"/>
      <c r="AZ107" s="1973"/>
      <c r="BA107" s="1973"/>
      <c r="BB107" s="1973"/>
      <c r="BC107" s="1973"/>
      <c r="BD107" s="1973"/>
      <c r="BE107" s="1973"/>
      <c r="BF107" s="1973"/>
      <c r="BG107" s="1974"/>
      <c r="BH107" s="23"/>
      <c r="BI107" s="1961">
        <f>SUM(BI109:BI114)</f>
        <v>228</v>
      </c>
      <c r="BJ107" s="1961">
        <f>SUM(BJ109:BJ114)</f>
        <v>114</v>
      </c>
    </row>
    <row r="108" spans="2:62">
      <c r="B108" s="1979"/>
      <c r="C108" s="1982"/>
      <c r="D108" s="1983"/>
      <c r="E108" s="680" t="s">
        <v>251</v>
      </c>
      <c r="F108" s="692"/>
      <c r="G108" s="697">
        <f>G107/2</f>
        <v>3</v>
      </c>
      <c r="H108" s="698">
        <f t="shared" ref="H108:W108" si="35">H107/2</f>
        <v>3</v>
      </c>
      <c r="I108" s="698">
        <f t="shared" si="35"/>
        <v>3</v>
      </c>
      <c r="J108" s="698">
        <f t="shared" si="35"/>
        <v>3</v>
      </c>
      <c r="K108" s="698">
        <f t="shared" si="35"/>
        <v>3</v>
      </c>
      <c r="L108" s="698">
        <f t="shared" si="35"/>
        <v>3</v>
      </c>
      <c r="M108" s="698">
        <f t="shared" si="35"/>
        <v>3</v>
      </c>
      <c r="N108" s="698">
        <f t="shared" si="35"/>
        <v>3</v>
      </c>
      <c r="O108" s="698">
        <f t="shared" si="35"/>
        <v>3</v>
      </c>
      <c r="P108" s="698">
        <f t="shared" si="35"/>
        <v>3</v>
      </c>
      <c r="Q108" s="698">
        <f t="shared" si="35"/>
        <v>3</v>
      </c>
      <c r="R108" s="698">
        <f t="shared" si="35"/>
        <v>3</v>
      </c>
      <c r="S108" s="698">
        <f t="shared" si="35"/>
        <v>3</v>
      </c>
      <c r="T108" s="698">
        <f t="shared" si="35"/>
        <v>3</v>
      </c>
      <c r="U108" s="698">
        <f t="shared" si="35"/>
        <v>3</v>
      </c>
      <c r="V108" s="698">
        <f t="shared" si="35"/>
        <v>3</v>
      </c>
      <c r="W108" s="698">
        <f t="shared" si="35"/>
        <v>3</v>
      </c>
      <c r="X108" s="1905"/>
      <c r="Y108" s="1907"/>
      <c r="Z108" s="698">
        <f>Z110+Z112+Z114</f>
        <v>3</v>
      </c>
      <c r="AA108" s="698">
        <f t="shared" si="33"/>
        <v>3</v>
      </c>
      <c r="AB108" s="698">
        <f t="shared" si="33"/>
        <v>3</v>
      </c>
      <c r="AC108" s="698">
        <f t="shared" si="33"/>
        <v>3</v>
      </c>
      <c r="AD108" s="698">
        <f t="shared" si="33"/>
        <v>3</v>
      </c>
      <c r="AE108" s="698">
        <f t="shared" si="33"/>
        <v>3</v>
      </c>
      <c r="AF108" s="698">
        <f t="shared" si="33"/>
        <v>3</v>
      </c>
      <c r="AG108" s="698">
        <f t="shared" si="33"/>
        <v>3</v>
      </c>
      <c r="AH108" s="698">
        <f t="shared" si="33"/>
        <v>3</v>
      </c>
      <c r="AI108" s="698">
        <f t="shared" si="33"/>
        <v>3</v>
      </c>
      <c r="AJ108" s="698">
        <f t="shared" si="33"/>
        <v>3</v>
      </c>
      <c r="AK108" s="698">
        <f t="shared" si="33"/>
        <v>3</v>
      </c>
      <c r="AL108" s="698">
        <f t="shared" si="33"/>
        <v>3</v>
      </c>
      <c r="AM108" s="695"/>
      <c r="AN108" s="696"/>
      <c r="AO108" s="698">
        <f t="shared" si="34"/>
        <v>3</v>
      </c>
      <c r="AP108" s="698">
        <f t="shared" si="34"/>
        <v>3</v>
      </c>
      <c r="AQ108" s="698">
        <f t="shared" si="34"/>
        <v>3</v>
      </c>
      <c r="AR108" s="698">
        <f t="shared" si="34"/>
        <v>3</v>
      </c>
      <c r="AS108" s="698">
        <f t="shared" si="34"/>
        <v>3</v>
      </c>
      <c r="AT108" s="698">
        <f t="shared" si="34"/>
        <v>3</v>
      </c>
      <c r="AU108" s="698">
        <f t="shared" si="34"/>
        <v>3</v>
      </c>
      <c r="AV108" s="698">
        <f t="shared" si="34"/>
        <v>3</v>
      </c>
      <c r="AW108" s="1970"/>
      <c r="AX108" s="1972"/>
      <c r="AY108" s="1973"/>
      <c r="AZ108" s="1973"/>
      <c r="BA108" s="1973"/>
      <c r="BB108" s="1973"/>
      <c r="BC108" s="1973"/>
      <c r="BD108" s="1973"/>
      <c r="BE108" s="1973"/>
      <c r="BF108" s="1973"/>
      <c r="BG108" s="1974"/>
      <c r="BH108" s="23"/>
      <c r="BI108" s="1962"/>
      <c r="BJ108" s="1962"/>
    </row>
    <row r="109" spans="2:62">
      <c r="B109" s="1963" t="s">
        <v>136</v>
      </c>
      <c r="C109" s="1964" t="s">
        <v>106</v>
      </c>
      <c r="D109" s="1965"/>
      <c r="E109" s="681" t="s">
        <v>249</v>
      </c>
      <c r="F109" s="682"/>
      <c r="G109" s="683">
        <f>'График 2'!K21</f>
        <v>2</v>
      </c>
      <c r="H109" s="684">
        <f>'График 2'!L21</f>
        <v>2</v>
      </c>
      <c r="I109" s="684">
        <f>'График 2'!M21</f>
        <v>2</v>
      </c>
      <c r="J109" s="684">
        <f>'График 2'!N21</f>
        <v>2</v>
      </c>
      <c r="K109" s="684">
        <f>'График 2'!O21</f>
        <v>2</v>
      </c>
      <c r="L109" s="684">
        <f>'График 2'!P21</f>
        <v>2</v>
      </c>
      <c r="M109" s="684">
        <f>'График 2'!Q21</f>
        <v>2</v>
      </c>
      <c r="N109" s="684">
        <f>'График 2'!R21</f>
        <v>2</v>
      </c>
      <c r="O109" s="684">
        <f>'График 2'!S21</f>
        <v>2</v>
      </c>
      <c r="P109" s="684">
        <f>'График 2'!T21</f>
        <v>2</v>
      </c>
      <c r="Q109" s="684">
        <f>'График 2'!U21</f>
        <v>2</v>
      </c>
      <c r="R109" s="684">
        <f>'График 2'!V21</f>
        <v>2</v>
      </c>
      <c r="S109" s="684">
        <f>'График 2'!W21</f>
        <v>2</v>
      </c>
      <c r="T109" s="684">
        <f>'График 2'!X21</f>
        <v>2</v>
      </c>
      <c r="U109" s="684">
        <f>'График 2'!Y21</f>
        <v>2</v>
      </c>
      <c r="V109" s="684">
        <f>'График 2'!Z21</f>
        <v>2</v>
      </c>
      <c r="W109" s="684">
        <f>'График 2'!AA21</f>
        <v>2</v>
      </c>
      <c r="X109" s="1905"/>
      <c r="Y109" s="1907"/>
      <c r="Z109" s="684">
        <f>'График 2'!AD21</f>
        <v>2</v>
      </c>
      <c r="AA109" s="684">
        <f>'График 2'!AE21</f>
        <v>2</v>
      </c>
      <c r="AB109" s="684">
        <f>'График 2'!AF21</f>
        <v>2</v>
      </c>
      <c r="AC109" s="684">
        <f>'График 2'!AG21</f>
        <v>2</v>
      </c>
      <c r="AD109" s="684">
        <f>'График 2'!AH21</f>
        <v>2</v>
      </c>
      <c r="AE109" s="684">
        <f>'График 2'!AI21</f>
        <v>2</v>
      </c>
      <c r="AF109" s="684">
        <f>'График 2'!AJ21</f>
        <v>2</v>
      </c>
      <c r="AG109" s="684">
        <f>'График 2'!AK21</f>
        <v>2</v>
      </c>
      <c r="AH109" s="684">
        <f>'График 2'!AL21</f>
        <v>2</v>
      </c>
      <c r="AI109" s="684">
        <f>'График 2'!AM21</f>
        <v>2</v>
      </c>
      <c r="AJ109" s="684">
        <f>'График 2'!AN21</f>
        <v>2</v>
      </c>
      <c r="AK109" s="684">
        <f>'График 2'!AO21</f>
        <v>2</v>
      </c>
      <c r="AL109" s="684">
        <f>'График 2'!AP21</f>
        <v>2</v>
      </c>
      <c r="AM109" s="699"/>
      <c r="AN109" s="700"/>
      <c r="AO109" s="684">
        <f>'График 2'!AS21</f>
        <v>2</v>
      </c>
      <c r="AP109" s="684">
        <f>'График 2'!AT21</f>
        <v>2</v>
      </c>
      <c r="AQ109" s="684">
        <f>'График 2'!AU21</f>
        <v>2</v>
      </c>
      <c r="AR109" s="684">
        <f>'График 2'!AV21</f>
        <v>2</v>
      </c>
      <c r="AS109" s="684">
        <f>'График 2'!AW21</f>
        <v>2</v>
      </c>
      <c r="AT109" s="684">
        <f>'График 2'!AX21</f>
        <v>2</v>
      </c>
      <c r="AU109" s="684">
        <f>'График 2'!AY21</f>
        <v>2</v>
      </c>
      <c r="AV109" s="684">
        <f>'График 2'!AZ21</f>
        <v>2</v>
      </c>
      <c r="AW109" s="1970"/>
      <c r="AX109" s="1972"/>
      <c r="AY109" s="1973"/>
      <c r="AZ109" s="1973"/>
      <c r="BA109" s="1973"/>
      <c r="BB109" s="1973"/>
      <c r="BC109" s="1973"/>
      <c r="BD109" s="1973"/>
      <c r="BE109" s="1973"/>
      <c r="BF109" s="1973"/>
      <c r="BG109" s="1974"/>
      <c r="BH109" s="24"/>
      <c r="BI109" s="1968">
        <f>SUM(G109:W109,Z109:AL109,AO109:AV109)</f>
        <v>76</v>
      </c>
      <c r="BJ109" s="1968">
        <f t="shared" ref="BJ109" si="36">SUM(G110:W110,Z110:AL110,AO110:AV110)</f>
        <v>38</v>
      </c>
    </row>
    <row r="110" spans="2:62">
      <c r="B110" s="1963"/>
      <c r="C110" s="1966"/>
      <c r="D110" s="1967"/>
      <c r="E110" s="685" t="s">
        <v>251</v>
      </c>
      <c r="F110" s="686"/>
      <c r="G110" s="687">
        <f>G109/2</f>
        <v>1</v>
      </c>
      <c r="H110" s="688">
        <f t="shared" ref="H110:W110" si="37">H109/2</f>
        <v>1</v>
      </c>
      <c r="I110" s="688">
        <f t="shared" si="37"/>
        <v>1</v>
      </c>
      <c r="J110" s="688">
        <f t="shared" si="37"/>
        <v>1</v>
      </c>
      <c r="K110" s="688">
        <f t="shared" si="37"/>
        <v>1</v>
      </c>
      <c r="L110" s="688">
        <f t="shared" si="37"/>
        <v>1</v>
      </c>
      <c r="M110" s="688">
        <f t="shared" si="37"/>
        <v>1</v>
      </c>
      <c r="N110" s="688">
        <f t="shared" si="37"/>
        <v>1</v>
      </c>
      <c r="O110" s="688">
        <f t="shared" si="37"/>
        <v>1</v>
      </c>
      <c r="P110" s="688">
        <f t="shared" si="37"/>
        <v>1</v>
      </c>
      <c r="Q110" s="688">
        <f t="shared" si="37"/>
        <v>1</v>
      </c>
      <c r="R110" s="688">
        <f t="shared" si="37"/>
        <v>1</v>
      </c>
      <c r="S110" s="688">
        <f t="shared" si="37"/>
        <v>1</v>
      </c>
      <c r="T110" s="688">
        <f t="shared" si="37"/>
        <v>1</v>
      </c>
      <c r="U110" s="688">
        <f t="shared" si="37"/>
        <v>1</v>
      </c>
      <c r="V110" s="688">
        <f t="shared" si="37"/>
        <v>1</v>
      </c>
      <c r="W110" s="688">
        <f t="shared" si="37"/>
        <v>1</v>
      </c>
      <c r="X110" s="1905"/>
      <c r="Y110" s="1907"/>
      <c r="Z110" s="689">
        <f t="shared" ref="Z110:AL110" si="38">Z109/2</f>
        <v>1</v>
      </c>
      <c r="AA110" s="689">
        <f t="shared" si="38"/>
        <v>1</v>
      </c>
      <c r="AB110" s="690">
        <f t="shared" si="38"/>
        <v>1</v>
      </c>
      <c r="AC110" s="691">
        <f t="shared" si="38"/>
        <v>1</v>
      </c>
      <c r="AD110" s="691">
        <f t="shared" si="38"/>
        <v>1</v>
      </c>
      <c r="AE110" s="691">
        <f t="shared" si="38"/>
        <v>1</v>
      </c>
      <c r="AF110" s="691">
        <f t="shared" si="38"/>
        <v>1</v>
      </c>
      <c r="AG110" s="691">
        <f t="shared" si="38"/>
        <v>1</v>
      </c>
      <c r="AH110" s="691">
        <f t="shared" si="38"/>
        <v>1</v>
      </c>
      <c r="AI110" s="691">
        <f t="shared" si="38"/>
        <v>1</v>
      </c>
      <c r="AJ110" s="691">
        <f t="shared" si="38"/>
        <v>1</v>
      </c>
      <c r="AK110" s="691">
        <f t="shared" si="38"/>
        <v>1</v>
      </c>
      <c r="AL110" s="691">
        <f t="shared" si="38"/>
        <v>1</v>
      </c>
      <c r="AM110" s="699"/>
      <c r="AN110" s="700"/>
      <c r="AO110" s="691">
        <f t="shared" ref="AO110:AV110" si="39">AO109/2</f>
        <v>1</v>
      </c>
      <c r="AP110" s="691">
        <f t="shared" si="39"/>
        <v>1</v>
      </c>
      <c r="AQ110" s="691">
        <f t="shared" si="39"/>
        <v>1</v>
      </c>
      <c r="AR110" s="691">
        <f t="shared" si="39"/>
        <v>1</v>
      </c>
      <c r="AS110" s="691">
        <f t="shared" si="39"/>
        <v>1</v>
      </c>
      <c r="AT110" s="691">
        <f t="shared" si="39"/>
        <v>1</v>
      </c>
      <c r="AU110" s="691">
        <f t="shared" si="39"/>
        <v>1</v>
      </c>
      <c r="AV110" s="691">
        <f t="shared" si="39"/>
        <v>1</v>
      </c>
      <c r="AW110" s="1970"/>
      <c r="AX110" s="1972"/>
      <c r="AY110" s="1973"/>
      <c r="AZ110" s="1973"/>
      <c r="BA110" s="1973"/>
      <c r="BB110" s="1973"/>
      <c r="BC110" s="1973"/>
      <c r="BD110" s="1973"/>
      <c r="BE110" s="1973"/>
      <c r="BF110" s="1973"/>
      <c r="BG110" s="1974"/>
      <c r="BH110" s="24"/>
      <c r="BI110" s="1969"/>
      <c r="BJ110" s="1969"/>
    </row>
    <row r="111" spans="2:62">
      <c r="B111" s="1963" t="s">
        <v>139</v>
      </c>
      <c r="C111" s="1964" t="s">
        <v>253</v>
      </c>
      <c r="D111" s="1965"/>
      <c r="E111" s="681" t="s">
        <v>249</v>
      </c>
      <c r="F111" s="686"/>
      <c r="G111" s="683">
        <f>'График 2'!K22</f>
        <v>2</v>
      </c>
      <c r="H111" s="684">
        <f>'График 2'!L22</f>
        <v>2</v>
      </c>
      <c r="I111" s="684">
        <f>'График 2'!M22</f>
        <v>2</v>
      </c>
      <c r="J111" s="684">
        <f>'График 2'!N22</f>
        <v>2</v>
      </c>
      <c r="K111" s="684">
        <f>'График 2'!O22</f>
        <v>2</v>
      </c>
      <c r="L111" s="684">
        <f>'График 2'!P22</f>
        <v>2</v>
      </c>
      <c r="M111" s="684">
        <f>'График 2'!Q22</f>
        <v>2</v>
      </c>
      <c r="N111" s="684">
        <f>'График 2'!R22</f>
        <v>2</v>
      </c>
      <c r="O111" s="684">
        <f>'График 2'!S22</f>
        <v>2</v>
      </c>
      <c r="P111" s="684">
        <f>'График 2'!T22</f>
        <v>2</v>
      </c>
      <c r="Q111" s="684">
        <f>'График 2'!U22</f>
        <v>2</v>
      </c>
      <c r="R111" s="684">
        <f>'График 2'!V22</f>
        <v>2</v>
      </c>
      <c r="S111" s="684">
        <f>'График 2'!W22</f>
        <v>2</v>
      </c>
      <c r="T111" s="684">
        <f>'График 2'!X22</f>
        <v>2</v>
      </c>
      <c r="U111" s="684">
        <f>'График 2'!Y22</f>
        <v>2</v>
      </c>
      <c r="V111" s="684">
        <f>'График 2'!Z22</f>
        <v>2</v>
      </c>
      <c r="W111" s="684">
        <f>'График 2'!AA22</f>
        <v>2</v>
      </c>
      <c r="X111" s="1905"/>
      <c r="Y111" s="1907"/>
      <c r="Z111" s="684">
        <f>'График 2'!AD22</f>
        <v>2</v>
      </c>
      <c r="AA111" s="684">
        <f>'График 2'!AE22</f>
        <v>2</v>
      </c>
      <c r="AB111" s="684">
        <f>'График 2'!AF22</f>
        <v>2</v>
      </c>
      <c r="AC111" s="684">
        <f>'График 2'!AG22</f>
        <v>2</v>
      </c>
      <c r="AD111" s="684">
        <f>'График 2'!AH22</f>
        <v>2</v>
      </c>
      <c r="AE111" s="684">
        <f>'График 2'!AI22</f>
        <v>2</v>
      </c>
      <c r="AF111" s="684">
        <f>'График 2'!AJ22</f>
        <v>2</v>
      </c>
      <c r="AG111" s="684">
        <f>'График 2'!AK22</f>
        <v>2</v>
      </c>
      <c r="AH111" s="684">
        <f>'График 2'!AL22</f>
        <v>2</v>
      </c>
      <c r="AI111" s="684">
        <f>'График 2'!AM22</f>
        <v>2</v>
      </c>
      <c r="AJ111" s="684">
        <f>'График 2'!AN22</f>
        <v>2</v>
      </c>
      <c r="AK111" s="684">
        <f>'График 2'!AO22</f>
        <v>2</v>
      </c>
      <c r="AL111" s="684">
        <f>'График 2'!AP22</f>
        <v>2</v>
      </c>
      <c r="AM111" s="699"/>
      <c r="AN111" s="700"/>
      <c r="AO111" s="684">
        <f>'График 2'!AS22</f>
        <v>2</v>
      </c>
      <c r="AP111" s="684">
        <f>'График 2'!AT22</f>
        <v>2</v>
      </c>
      <c r="AQ111" s="684">
        <f>'График 2'!AU22</f>
        <v>2</v>
      </c>
      <c r="AR111" s="684">
        <f>'График 2'!AV22</f>
        <v>2</v>
      </c>
      <c r="AS111" s="684">
        <f>'График 2'!AW22</f>
        <v>2</v>
      </c>
      <c r="AT111" s="684">
        <f>'График 2'!AX22</f>
        <v>2</v>
      </c>
      <c r="AU111" s="684">
        <f>'График 2'!AY22</f>
        <v>2</v>
      </c>
      <c r="AV111" s="684">
        <f>'График 2'!AZ22</f>
        <v>2</v>
      </c>
      <c r="AW111" s="1970"/>
      <c r="AX111" s="1972"/>
      <c r="AY111" s="1973"/>
      <c r="AZ111" s="1973"/>
      <c r="BA111" s="1973"/>
      <c r="BB111" s="1973"/>
      <c r="BC111" s="1973"/>
      <c r="BD111" s="1973"/>
      <c r="BE111" s="1973"/>
      <c r="BF111" s="1973"/>
      <c r="BG111" s="1974"/>
      <c r="BH111" s="24"/>
      <c r="BI111" s="1968">
        <f t="shared" ref="BI111" si="40">SUM(G111:W111,Z111:AL111,AO111:AV111)</f>
        <v>76</v>
      </c>
      <c r="BJ111" s="1968">
        <f t="shared" ref="BJ111" si="41">SUM(G112:W112,Z112:AL112,AO112:AV112)</f>
        <v>38</v>
      </c>
    </row>
    <row r="112" spans="2:62">
      <c r="B112" s="1963"/>
      <c r="C112" s="1966"/>
      <c r="D112" s="1967"/>
      <c r="E112" s="685" t="s">
        <v>251</v>
      </c>
      <c r="F112" s="686"/>
      <c r="G112" s="687">
        <f>G111/2</f>
        <v>1</v>
      </c>
      <c r="H112" s="688">
        <f t="shared" ref="H112:W112" si="42">H111/2</f>
        <v>1</v>
      </c>
      <c r="I112" s="688">
        <f t="shared" si="42"/>
        <v>1</v>
      </c>
      <c r="J112" s="688">
        <f t="shared" si="42"/>
        <v>1</v>
      </c>
      <c r="K112" s="688">
        <f t="shared" si="42"/>
        <v>1</v>
      </c>
      <c r="L112" s="688">
        <f t="shared" si="42"/>
        <v>1</v>
      </c>
      <c r="M112" s="688">
        <f t="shared" si="42"/>
        <v>1</v>
      </c>
      <c r="N112" s="688">
        <f t="shared" si="42"/>
        <v>1</v>
      </c>
      <c r="O112" s="688">
        <f t="shared" si="42"/>
        <v>1</v>
      </c>
      <c r="P112" s="688">
        <f t="shared" si="42"/>
        <v>1</v>
      </c>
      <c r="Q112" s="688">
        <f t="shared" si="42"/>
        <v>1</v>
      </c>
      <c r="R112" s="688">
        <f t="shared" si="42"/>
        <v>1</v>
      </c>
      <c r="S112" s="688">
        <f t="shared" si="42"/>
        <v>1</v>
      </c>
      <c r="T112" s="688">
        <f t="shared" si="42"/>
        <v>1</v>
      </c>
      <c r="U112" s="688">
        <f t="shared" si="42"/>
        <v>1</v>
      </c>
      <c r="V112" s="688">
        <f t="shared" si="42"/>
        <v>1</v>
      </c>
      <c r="W112" s="688">
        <f t="shared" si="42"/>
        <v>1</v>
      </c>
      <c r="X112" s="1905"/>
      <c r="Y112" s="1907"/>
      <c r="Z112" s="689">
        <f t="shared" ref="Z112:AL112" si="43">Z111/2</f>
        <v>1</v>
      </c>
      <c r="AA112" s="689">
        <f t="shared" si="43"/>
        <v>1</v>
      </c>
      <c r="AB112" s="690">
        <f t="shared" si="43"/>
        <v>1</v>
      </c>
      <c r="AC112" s="691">
        <f t="shared" si="43"/>
        <v>1</v>
      </c>
      <c r="AD112" s="691">
        <f t="shared" si="43"/>
        <v>1</v>
      </c>
      <c r="AE112" s="691">
        <f t="shared" si="43"/>
        <v>1</v>
      </c>
      <c r="AF112" s="691">
        <f t="shared" si="43"/>
        <v>1</v>
      </c>
      <c r="AG112" s="691">
        <f t="shared" si="43"/>
        <v>1</v>
      </c>
      <c r="AH112" s="691">
        <f t="shared" si="43"/>
        <v>1</v>
      </c>
      <c r="AI112" s="691">
        <f t="shared" si="43"/>
        <v>1</v>
      </c>
      <c r="AJ112" s="691">
        <f t="shared" si="43"/>
        <v>1</v>
      </c>
      <c r="AK112" s="691">
        <f t="shared" si="43"/>
        <v>1</v>
      </c>
      <c r="AL112" s="691">
        <f t="shared" si="43"/>
        <v>1</v>
      </c>
      <c r="AM112" s="699"/>
      <c r="AN112" s="700"/>
      <c r="AO112" s="691">
        <f t="shared" ref="AO112:AV112" si="44">AO111/2</f>
        <v>1</v>
      </c>
      <c r="AP112" s="691">
        <f t="shared" si="44"/>
        <v>1</v>
      </c>
      <c r="AQ112" s="691">
        <f t="shared" si="44"/>
        <v>1</v>
      </c>
      <c r="AR112" s="691">
        <f t="shared" si="44"/>
        <v>1</v>
      </c>
      <c r="AS112" s="691">
        <f t="shared" si="44"/>
        <v>1</v>
      </c>
      <c r="AT112" s="691">
        <f t="shared" si="44"/>
        <v>1</v>
      </c>
      <c r="AU112" s="691">
        <f t="shared" si="44"/>
        <v>1</v>
      </c>
      <c r="AV112" s="691">
        <f t="shared" si="44"/>
        <v>1</v>
      </c>
      <c r="AW112" s="1970"/>
      <c r="AX112" s="1972"/>
      <c r="AY112" s="1973"/>
      <c r="AZ112" s="1973"/>
      <c r="BA112" s="1973"/>
      <c r="BB112" s="1973"/>
      <c r="BC112" s="1973"/>
      <c r="BD112" s="1973"/>
      <c r="BE112" s="1973"/>
      <c r="BF112" s="1973"/>
      <c r="BG112" s="1974"/>
      <c r="BH112" s="24"/>
      <c r="BI112" s="1969"/>
      <c r="BJ112" s="1969"/>
    </row>
    <row r="113" spans="2:62">
      <c r="B113" s="1963" t="s">
        <v>312</v>
      </c>
      <c r="C113" s="1964" t="s">
        <v>142</v>
      </c>
      <c r="D113" s="1965"/>
      <c r="E113" s="681" t="s">
        <v>249</v>
      </c>
      <c r="F113" s="686"/>
      <c r="G113" s="683">
        <f>'График 2'!K23</f>
        <v>2</v>
      </c>
      <c r="H113" s="684">
        <f>'График 2'!L23</f>
        <v>2</v>
      </c>
      <c r="I113" s="684">
        <f>'График 2'!M23</f>
        <v>2</v>
      </c>
      <c r="J113" s="684">
        <f>'График 2'!N23</f>
        <v>2</v>
      </c>
      <c r="K113" s="684">
        <f>'График 2'!O23</f>
        <v>2</v>
      </c>
      <c r="L113" s="684">
        <f>'График 2'!P23</f>
        <v>2</v>
      </c>
      <c r="M113" s="684">
        <f>'График 2'!Q23</f>
        <v>2</v>
      </c>
      <c r="N113" s="684">
        <f>'График 2'!R23</f>
        <v>2</v>
      </c>
      <c r="O113" s="684">
        <f>'График 2'!S23</f>
        <v>2</v>
      </c>
      <c r="P113" s="684">
        <f>'График 2'!T23</f>
        <v>2</v>
      </c>
      <c r="Q113" s="684">
        <f>'График 2'!U23</f>
        <v>2</v>
      </c>
      <c r="R113" s="684">
        <f>'График 2'!V23</f>
        <v>2</v>
      </c>
      <c r="S113" s="684">
        <f>'График 2'!W23</f>
        <v>2</v>
      </c>
      <c r="T113" s="684">
        <f>'График 2'!X23</f>
        <v>2</v>
      </c>
      <c r="U113" s="684">
        <f>'График 2'!Y23</f>
        <v>2</v>
      </c>
      <c r="V113" s="684">
        <f>'График 2'!Z23</f>
        <v>2</v>
      </c>
      <c r="W113" s="684">
        <f>'График 2'!AA23</f>
        <v>2</v>
      </c>
      <c r="X113" s="1905"/>
      <c r="Y113" s="1907"/>
      <c r="Z113" s="684">
        <f>'График 2'!AD23</f>
        <v>2</v>
      </c>
      <c r="AA113" s="684">
        <f>'График 2'!AE23</f>
        <v>2</v>
      </c>
      <c r="AB113" s="684">
        <f>'График 2'!AF23</f>
        <v>2</v>
      </c>
      <c r="AC113" s="684">
        <f>'График 2'!AG23</f>
        <v>2</v>
      </c>
      <c r="AD113" s="684">
        <f>'График 2'!AH23</f>
        <v>2</v>
      </c>
      <c r="AE113" s="684">
        <f>'График 2'!AI23</f>
        <v>2</v>
      </c>
      <c r="AF113" s="684">
        <f>'График 2'!AJ23</f>
        <v>2</v>
      </c>
      <c r="AG113" s="684">
        <f>'График 2'!AK23</f>
        <v>2</v>
      </c>
      <c r="AH113" s="684">
        <f>'График 2'!AL23</f>
        <v>2</v>
      </c>
      <c r="AI113" s="684">
        <f>'График 2'!AM23</f>
        <v>2</v>
      </c>
      <c r="AJ113" s="684">
        <f>'График 2'!AN23</f>
        <v>2</v>
      </c>
      <c r="AK113" s="684">
        <f>'График 2'!AO23</f>
        <v>2</v>
      </c>
      <c r="AL113" s="684">
        <f>'График 2'!AP23</f>
        <v>2</v>
      </c>
      <c r="AM113" s="699"/>
      <c r="AN113" s="700"/>
      <c r="AO113" s="684">
        <f>'График 2'!AS23</f>
        <v>2</v>
      </c>
      <c r="AP113" s="684">
        <f>'График 2'!AT23</f>
        <v>2</v>
      </c>
      <c r="AQ113" s="684">
        <f>'График 2'!AU23</f>
        <v>2</v>
      </c>
      <c r="AR113" s="684">
        <f>'График 2'!AV23</f>
        <v>2</v>
      </c>
      <c r="AS113" s="684">
        <f>'График 2'!AW23</f>
        <v>2</v>
      </c>
      <c r="AT113" s="684">
        <f>'График 2'!AX23</f>
        <v>2</v>
      </c>
      <c r="AU113" s="684">
        <f>'График 2'!AY23</f>
        <v>2</v>
      </c>
      <c r="AV113" s="684">
        <f>'График 2'!AZ23</f>
        <v>2</v>
      </c>
      <c r="AW113" s="1970"/>
      <c r="AX113" s="1972"/>
      <c r="AY113" s="1973"/>
      <c r="AZ113" s="1973"/>
      <c r="BA113" s="1973"/>
      <c r="BB113" s="1973"/>
      <c r="BC113" s="1973"/>
      <c r="BD113" s="1973"/>
      <c r="BE113" s="1973"/>
      <c r="BF113" s="1973"/>
      <c r="BG113" s="1974"/>
      <c r="BH113" s="24"/>
      <c r="BI113" s="1968">
        <f t="shared" ref="BI113" si="45">SUM(G113:W113,Z113:AL113,AO113:AV113)</f>
        <v>76</v>
      </c>
      <c r="BJ113" s="1968">
        <f t="shared" ref="BJ113" si="46">SUM(G114:W114,Z114:AL114,AO114:AV114)</f>
        <v>38</v>
      </c>
    </row>
    <row r="114" spans="2:62" ht="15.75" thickBot="1">
      <c r="B114" s="1963"/>
      <c r="C114" s="1966"/>
      <c r="D114" s="1967"/>
      <c r="E114" s="685" t="s">
        <v>251</v>
      </c>
      <c r="F114" s="686"/>
      <c r="G114" s="687">
        <f>G113/2</f>
        <v>1</v>
      </c>
      <c r="H114" s="688">
        <f t="shared" ref="H114:W114" si="47">H113/2</f>
        <v>1</v>
      </c>
      <c r="I114" s="688">
        <f t="shared" si="47"/>
        <v>1</v>
      </c>
      <c r="J114" s="688">
        <f t="shared" si="47"/>
        <v>1</v>
      </c>
      <c r="K114" s="688">
        <f t="shared" si="47"/>
        <v>1</v>
      </c>
      <c r="L114" s="688">
        <f t="shared" si="47"/>
        <v>1</v>
      </c>
      <c r="M114" s="688">
        <f t="shared" si="47"/>
        <v>1</v>
      </c>
      <c r="N114" s="688">
        <f t="shared" si="47"/>
        <v>1</v>
      </c>
      <c r="O114" s="688">
        <f t="shared" si="47"/>
        <v>1</v>
      </c>
      <c r="P114" s="688">
        <f t="shared" si="47"/>
        <v>1</v>
      </c>
      <c r="Q114" s="688">
        <f t="shared" si="47"/>
        <v>1</v>
      </c>
      <c r="R114" s="688">
        <f t="shared" si="47"/>
        <v>1</v>
      </c>
      <c r="S114" s="688">
        <f t="shared" si="47"/>
        <v>1</v>
      </c>
      <c r="T114" s="688">
        <f t="shared" si="47"/>
        <v>1</v>
      </c>
      <c r="U114" s="688">
        <f t="shared" si="47"/>
        <v>1</v>
      </c>
      <c r="V114" s="688">
        <f t="shared" si="47"/>
        <v>1</v>
      </c>
      <c r="W114" s="688">
        <f t="shared" si="47"/>
        <v>1</v>
      </c>
      <c r="X114" s="1905"/>
      <c r="Y114" s="1907"/>
      <c r="Z114" s="689">
        <f t="shared" ref="Z114:AL114" si="48">Z113/2</f>
        <v>1</v>
      </c>
      <c r="AA114" s="689">
        <f t="shared" si="48"/>
        <v>1</v>
      </c>
      <c r="AB114" s="690">
        <f t="shared" si="48"/>
        <v>1</v>
      </c>
      <c r="AC114" s="691">
        <f t="shared" si="48"/>
        <v>1</v>
      </c>
      <c r="AD114" s="691">
        <f t="shared" si="48"/>
        <v>1</v>
      </c>
      <c r="AE114" s="691">
        <f t="shared" si="48"/>
        <v>1</v>
      </c>
      <c r="AF114" s="691">
        <f t="shared" si="48"/>
        <v>1</v>
      </c>
      <c r="AG114" s="691">
        <f t="shared" si="48"/>
        <v>1</v>
      </c>
      <c r="AH114" s="691">
        <f t="shared" si="48"/>
        <v>1</v>
      </c>
      <c r="AI114" s="691">
        <f t="shared" si="48"/>
        <v>1</v>
      </c>
      <c r="AJ114" s="691">
        <f t="shared" si="48"/>
        <v>1</v>
      </c>
      <c r="AK114" s="691">
        <f t="shared" si="48"/>
        <v>1</v>
      </c>
      <c r="AL114" s="691">
        <f t="shared" si="48"/>
        <v>1</v>
      </c>
      <c r="AM114" s="699"/>
      <c r="AN114" s="700"/>
      <c r="AO114" s="691">
        <f t="shared" ref="AO114:AV114" si="49">AO113/2</f>
        <v>1</v>
      </c>
      <c r="AP114" s="691">
        <f t="shared" si="49"/>
        <v>1</v>
      </c>
      <c r="AQ114" s="691">
        <f t="shared" si="49"/>
        <v>1</v>
      </c>
      <c r="AR114" s="691">
        <f t="shared" si="49"/>
        <v>1</v>
      </c>
      <c r="AS114" s="691">
        <f t="shared" si="49"/>
        <v>1</v>
      </c>
      <c r="AT114" s="691">
        <f t="shared" si="49"/>
        <v>1</v>
      </c>
      <c r="AU114" s="691">
        <f t="shared" si="49"/>
        <v>1</v>
      </c>
      <c r="AV114" s="691">
        <f t="shared" si="49"/>
        <v>1</v>
      </c>
      <c r="AW114" s="1970"/>
      <c r="AX114" s="1972"/>
      <c r="AY114" s="1973"/>
      <c r="AZ114" s="1973"/>
      <c r="BA114" s="1973"/>
      <c r="BB114" s="1973"/>
      <c r="BC114" s="1973"/>
      <c r="BD114" s="1973"/>
      <c r="BE114" s="1973"/>
      <c r="BF114" s="1973"/>
      <c r="BG114" s="1974"/>
      <c r="BH114" s="24"/>
      <c r="BI114" s="1969"/>
      <c r="BJ114" s="1969"/>
    </row>
    <row r="115" spans="2:62">
      <c r="B115" s="1978" t="s">
        <v>144</v>
      </c>
      <c r="C115" s="1980" t="s">
        <v>449</v>
      </c>
      <c r="D115" s="1981"/>
      <c r="E115" s="679" t="s">
        <v>249</v>
      </c>
      <c r="F115" s="692"/>
      <c r="G115" s="701">
        <f>G117</f>
        <v>2</v>
      </c>
      <c r="H115" s="702">
        <f t="shared" ref="H115:W116" si="50">H117</f>
        <v>2</v>
      </c>
      <c r="I115" s="702">
        <f t="shared" si="50"/>
        <v>2</v>
      </c>
      <c r="J115" s="702">
        <f t="shared" si="50"/>
        <v>2</v>
      </c>
      <c r="K115" s="702">
        <f t="shared" si="50"/>
        <v>2</v>
      </c>
      <c r="L115" s="702">
        <f t="shared" si="50"/>
        <v>2</v>
      </c>
      <c r="M115" s="702">
        <f t="shared" si="50"/>
        <v>2</v>
      </c>
      <c r="N115" s="702">
        <f t="shared" si="50"/>
        <v>2</v>
      </c>
      <c r="O115" s="702">
        <f t="shared" si="50"/>
        <v>2</v>
      </c>
      <c r="P115" s="702">
        <f t="shared" si="50"/>
        <v>2</v>
      </c>
      <c r="Q115" s="702">
        <f t="shared" si="50"/>
        <v>2</v>
      </c>
      <c r="R115" s="702">
        <f t="shared" si="50"/>
        <v>2</v>
      </c>
      <c r="S115" s="702">
        <f t="shared" si="50"/>
        <v>2</v>
      </c>
      <c r="T115" s="702">
        <f t="shared" si="50"/>
        <v>2</v>
      </c>
      <c r="U115" s="702">
        <f t="shared" si="50"/>
        <v>2</v>
      </c>
      <c r="V115" s="702">
        <f t="shared" si="50"/>
        <v>2</v>
      </c>
      <c r="W115" s="702">
        <f t="shared" si="50"/>
        <v>2</v>
      </c>
      <c r="X115" s="1905"/>
      <c r="Y115" s="1907"/>
      <c r="Z115" s="702">
        <f t="shared" ref="Z115:AL116" si="51">Z117</f>
        <v>2</v>
      </c>
      <c r="AA115" s="702">
        <f t="shared" si="51"/>
        <v>2</v>
      </c>
      <c r="AB115" s="702">
        <f t="shared" si="51"/>
        <v>2</v>
      </c>
      <c r="AC115" s="702">
        <f t="shared" si="51"/>
        <v>2</v>
      </c>
      <c r="AD115" s="702">
        <f t="shared" si="51"/>
        <v>2</v>
      </c>
      <c r="AE115" s="702">
        <f t="shared" si="51"/>
        <v>2</v>
      </c>
      <c r="AF115" s="702">
        <f t="shared" si="51"/>
        <v>2</v>
      </c>
      <c r="AG115" s="702">
        <f t="shared" si="51"/>
        <v>2</v>
      </c>
      <c r="AH115" s="702">
        <f t="shared" si="51"/>
        <v>2</v>
      </c>
      <c r="AI115" s="702">
        <f t="shared" si="51"/>
        <v>2</v>
      </c>
      <c r="AJ115" s="702">
        <f t="shared" si="51"/>
        <v>2</v>
      </c>
      <c r="AK115" s="702">
        <f t="shared" si="51"/>
        <v>2</v>
      </c>
      <c r="AL115" s="702">
        <f t="shared" si="51"/>
        <v>2</v>
      </c>
      <c r="AM115" s="703"/>
      <c r="AN115" s="704"/>
      <c r="AO115" s="702">
        <f t="shared" ref="AO115:AV116" si="52">AO117</f>
        <v>2</v>
      </c>
      <c r="AP115" s="702">
        <f t="shared" si="52"/>
        <v>2</v>
      </c>
      <c r="AQ115" s="702">
        <f t="shared" si="52"/>
        <v>2</v>
      </c>
      <c r="AR115" s="702">
        <f t="shared" si="52"/>
        <v>2</v>
      </c>
      <c r="AS115" s="702">
        <f t="shared" si="52"/>
        <v>2</v>
      </c>
      <c r="AT115" s="702">
        <f t="shared" si="52"/>
        <v>2</v>
      </c>
      <c r="AU115" s="702">
        <f t="shared" si="52"/>
        <v>2</v>
      </c>
      <c r="AV115" s="702">
        <f t="shared" si="52"/>
        <v>2</v>
      </c>
      <c r="AW115" s="1970"/>
      <c r="AX115" s="1972"/>
      <c r="AY115" s="1973"/>
      <c r="AZ115" s="1973"/>
      <c r="BA115" s="1973"/>
      <c r="BB115" s="1973"/>
      <c r="BC115" s="1973"/>
      <c r="BD115" s="1973"/>
      <c r="BE115" s="1973"/>
      <c r="BF115" s="1973"/>
      <c r="BG115" s="1974"/>
      <c r="BH115" s="23"/>
      <c r="BI115" s="1961">
        <f>BI117</f>
        <v>76</v>
      </c>
      <c r="BJ115" s="1961">
        <f>BJ117</f>
        <v>38</v>
      </c>
    </row>
    <row r="116" spans="2:62">
      <c r="B116" s="1979"/>
      <c r="C116" s="1982"/>
      <c r="D116" s="1983"/>
      <c r="E116" s="680" t="s">
        <v>251</v>
      </c>
      <c r="F116" s="692"/>
      <c r="G116" s="768">
        <f>G118</f>
        <v>1</v>
      </c>
      <c r="H116" s="698">
        <f t="shared" si="50"/>
        <v>1</v>
      </c>
      <c r="I116" s="698">
        <f>I118</f>
        <v>1</v>
      </c>
      <c r="J116" s="698">
        <f t="shared" si="50"/>
        <v>1</v>
      </c>
      <c r="K116" s="698">
        <f t="shared" si="50"/>
        <v>1</v>
      </c>
      <c r="L116" s="698">
        <f t="shared" si="50"/>
        <v>1</v>
      </c>
      <c r="M116" s="698">
        <f t="shared" si="50"/>
        <v>1</v>
      </c>
      <c r="N116" s="698">
        <f t="shared" si="50"/>
        <v>1</v>
      </c>
      <c r="O116" s="698">
        <f t="shared" si="50"/>
        <v>1</v>
      </c>
      <c r="P116" s="698">
        <f t="shared" si="50"/>
        <v>1</v>
      </c>
      <c r="Q116" s="698">
        <f t="shared" si="50"/>
        <v>1</v>
      </c>
      <c r="R116" s="698">
        <f t="shared" si="50"/>
        <v>1</v>
      </c>
      <c r="S116" s="698">
        <f t="shared" si="50"/>
        <v>1</v>
      </c>
      <c r="T116" s="698">
        <f t="shared" si="50"/>
        <v>1</v>
      </c>
      <c r="U116" s="698">
        <f t="shared" si="50"/>
        <v>1</v>
      </c>
      <c r="V116" s="698">
        <f t="shared" si="50"/>
        <v>1</v>
      </c>
      <c r="W116" s="698">
        <f t="shared" si="50"/>
        <v>1</v>
      </c>
      <c r="X116" s="1905"/>
      <c r="Y116" s="1907"/>
      <c r="Z116" s="698">
        <f t="shared" si="51"/>
        <v>1</v>
      </c>
      <c r="AA116" s="698">
        <f t="shared" si="51"/>
        <v>1</v>
      </c>
      <c r="AB116" s="698">
        <f t="shared" si="51"/>
        <v>1</v>
      </c>
      <c r="AC116" s="698">
        <f t="shared" si="51"/>
        <v>1</v>
      </c>
      <c r="AD116" s="698">
        <f t="shared" si="51"/>
        <v>1</v>
      </c>
      <c r="AE116" s="698">
        <f t="shared" si="51"/>
        <v>1</v>
      </c>
      <c r="AF116" s="698">
        <f t="shared" si="51"/>
        <v>1</v>
      </c>
      <c r="AG116" s="698">
        <f t="shared" si="51"/>
        <v>1</v>
      </c>
      <c r="AH116" s="698">
        <f t="shared" si="51"/>
        <v>1</v>
      </c>
      <c r="AI116" s="698">
        <f t="shared" si="51"/>
        <v>1</v>
      </c>
      <c r="AJ116" s="698">
        <f t="shared" si="51"/>
        <v>1</v>
      </c>
      <c r="AK116" s="698">
        <f t="shared" si="51"/>
        <v>1</v>
      </c>
      <c r="AL116" s="698">
        <f t="shared" si="51"/>
        <v>1</v>
      </c>
      <c r="AM116" s="703"/>
      <c r="AN116" s="704"/>
      <c r="AO116" s="698">
        <f t="shared" si="52"/>
        <v>1</v>
      </c>
      <c r="AP116" s="698">
        <f t="shared" si="52"/>
        <v>1</v>
      </c>
      <c r="AQ116" s="698">
        <f t="shared" si="52"/>
        <v>1</v>
      </c>
      <c r="AR116" s="698">
        <f t="shared" si="52"/>
        <v>1</v>
      </c>
      <c r="AS116" s="698">
        <f t="shared" si="52"/>
        <v>1</v>
      </c>
      <c r="AT116" s="698">
        <f t="shared" si="52"/>
        <v>1</v>
      </c>
      <c r="AU116" s="698">
        <f t="shared" si="52"/>
        <v>1</v>
      </c>
      <c r="AV116" s="698">
        <f t="shared" si="52"/>
        <v>1</v>
      </c>
      <c r="AW116" s="1970"/>
      <c r="AX116" s="1972"/>
      <c r="AY116" s="1973"/>
      <c r="AZ116" s="1973"/>
      <c r="BA116" s="1973"/>
      <c r="BB116" s="1973"/>
      <c r="BC116" s="1973"/>
      <c r="BD116" s="1973"/>
      <c r="BE116" s="1973"/>
      <c r="BF116" s="1973"/>
      <c r="BG116" s="1974"/>
      <c r="BH116" s="23"/>
      <c r="BI116" s="1962"/>
      <c r="BJ116" s="1962"/>
    </row>
    <row r="117" spans="2:62">
      <c r="B117" s="1963" t="s">
        <v>145</v>
      </c>
      <c r="C117" s="1964" t="s">
        <v>146</v>
      </c>
      <c r="D117" s="1965"/>
      <c r="E117" s="681" t="s">
        <v>249</v>
      </c>
      <c r="F117" s="686"/>
      <c r="G117" s="767">
        <f>'График 2'!K24</f>
        <v>2</v>
      </c>
      <c r="H117" s="684">
        <f>'График 2'!L24</f>
        <v>2</v>
      </c>
      <c r="I117" s="684">
        <f>'График 2'!M24</f>
        <v>2</v>
      </c>
      <c r="J117" s="684">
        <f>'График 2'!N24</f>
        <v>2</v>
      </c>
      <c r="K117" s="684">
        <f>'График 2'!O24</f>
        <v>2</v>
      </c>
      <c r="L117" s="684">
        <f>'График 2'!P24</f>
        <v>2</v>
      </c>
      <c r="M117" s="684">
        <f>'График 2'!Q24</f>
        <v>2</v>
      </c>
      <c r="N117" s="684">
        <f>'График 2'!R24</f>
        <v>2</v>
      </c>
      <c r="O117" s="684">
        <f>'График 2'!S24</f>
        <v>2</v>
      </c>
      <c r="P117" s="684">
        <f>'График 2'!T24</f>
        <v>2</v>
      </c>
      <c r="Q117" s="684">
        <f>'График 2'!U24</f>
        <v>2</v>
      </c>
      <c r="R117" s="684">
        <f>'График 2'!V24</f>
        <v>2</v>
      </c>
      <c r="S117" s="684">
        <f>'График 2'!W24</f>
        <v>2</v>
      </c>
      <c r="T117" s="684">
        <f>'График 2'!X24</f>
        <v>2</v>
      </c>
      <c r="U117" s="684">
        <f>'График 2'!Y24</f>
        <v>2</v>
      </c>
      <c r="V117" s="684">
        <f>'График 2'!Z24</f>
        <v>2</v>
      </c>
      <c r="W117" s="684">
        <f>'График 2'!AA24</f>
        <v>2</v>
      </c>
      <c r="X117" s="1905"/>
      <c r="Y117" s="1907"/>
      <c r="Z117" s="684">
        <f>'График 2'!AD24</f>
        <v>2</v>
      </c>
      <c r="AA117" s="684">
        <f>'График 2'!AE24</f>
        <v>2</v>
      </c>
      <c r="AB117" s="684">
        <f>'График 2'!AF24</f>
        <v>2</v>
      </c>
      <c r="AC117" s="684">
        <f>'График 2'!AG24</f>
        <v>2</v>
      </c>
      <c r="AD117" s="684">
        <f>'График 2'!AH24</f>
        <v>2</v>
      </c>
      <c r="AE117" s="684">
        <f>'График 2'!AI24</f>
        <v>2</v>
      </c>
      <c r="AF117" s="684">
        <f>'График 2'!AJ24</f>
        <v>2</v>
      </c>
      <c r="AG117" s="684">
        <f>'График 2'!AK24</f>
        <v>2</v>
      </c>
      <c r="AH117" s="684">
        <f>'График 2'!AL24</f>
        <v>2</v>
      </c>
      <c r="AI117" s="684">
        <f>'График 2'!AM24</f>
        <v>2</v>
      </c>
      <c r="AJ117" s="684">
        <f>'График 2'!AN24</f>
        <v>2</v>
      </c>
      <c r="AK117" s="684">
        <f>'График 2'!AO24</f>
        <v>2</v>
      </c>
      <c r="AL117" s="684">
        <f>'График 2'!AP24</f>
        <v>2</v>
      </c>
      <c r="AM117" s="705"/>
      <c r="AN117" s="706"/>
      <c r="AO117" s="684">
        <f>'График 2'!AS24</f>
        <v>2</v>
      </c>
      <c r="AP117" s="684">
        <f>'График 2'!AT24</f>
        <v>2</v>
      </c>
      <c r="AQ117" s="684">
        <f>'График 2'!AU24</f>
        <v>2</v>
      </c>
      <c r="AR117" s="684">
        <f>'График 2'!AV24</f>
        <v>2</v>
      </c>
      <c r="AS117" s="684">
        <f>'График 2'!AW24</f>
        <v>2</v>
      </c>
      <c r="AT117" s="684">
        <f>'График 2'!AX24</f>
        <v>2</v>
      </c>
      <c r="AU117" s="684">
        <f>'График 2'!AY24</f>
        <v>2</v>
      </c>
      <c r="AV117" s="684">
        <f>'График 2'!AZ24</f>
        <v>2</v>
      </c>
      <c r="AW117" s="1970"/>
      <c r="AX117" s="1972"/>
      <c r="AY117" s="1973"/>
      <c r="AZ117" s="1973"/>
      <c r="BA117" s="1973"/>
      <c r="BB117" s="1973"/>
      <c r="BC117" s="1973"/>
      <c r="BD117" s="1973"/>
      <c r="BE117" s="1973"/>
      <c r="BF117" s="1973"/>
      <c r="BG117" s="1974"/>
      <c r="BH117" s="24"/>
      <c r="BI117" s="1968">
        <f>SUM(G117:W117,Z117:AL117,AO117:AV117)</f>
        <v>76</v>
      </c>
      <c r="BJ117" s="1968">
        <f>SUM(G118:W118,Z118:AL118,AO118:AV118)</f>
        <v>38</v>
      </c>
    </row>
    <row r="118" spans="2:62" ht="15.75" thickBot="1">
      <c r="B118" s="1963"/>
      <c r="C118" s="1966"/>
      <c r="D118" s="1967"/>
      <c r="E118" s="685" t="s">
        <v>251</v>
      </c>
      <c r="F118" s="686"/>
      <c r="G118" s="707">
        <f>G117/2</f>
        <v>1</v>
      </c>
      <c r="H118" s="708">
        <f t="shared" ref="H118:W118" si="53">H117/2</f>
        <v>1</v>
      </c>
      <c r="I118" s="708">
        <f t="shared" si="53"/>
        <v>1</v>
      </c>
      <c r="J118" s="708">
        <f t="shared" si="53"/>
        <v>1</v>
      </c>
      <c r="K118" s="708">
        <f t="shared" si="53"/>
        <v>1</v>
      </c>
      <c r="L118" s="708">
        <f t="shared" si="53"/>
        <v>1</v>
      </c>
      <c r="M118" s="708">
        <f t="shared" si="53"/>
        <v>1</v>
      </c>
      <c r="N118" s="708">
        <f t="shared" si="53"/>
        <v>1</v>
      </c>
      <c r="O118" s="708">
        <f t="shared" si="53"/>
        <v>1</v>
      </c>
      <c r="P118" s="708">
        <f t="shared" si="53"/>
        <v>1</v>
      </c>
      <c r="Q118" s="708">
        <f t="shared" si="53"/>
        <v>1</v>
      </c>
      <c r="R118" s="708">
        <f t="shared" si="53"/>
        <v>1</v>
      </c>
      <c r="S118" s="708">
        <f t="shared" si="53"/>
        <v>1</v>
      </c>
      <c r="T118" s="708">
        <f t="shared" si="53"/>
        <v>1</v>
      </c>
      <c r="U118" s="708">
        <f t="shared" si="53"/>
        <v>1</v>
      </c>
      <c r="V118" s="708">
        <f t="shared" si="53"/>
        <v>1</v>
      </c>
      <c r="W118" s="708">
        <f t="shared" si="53"/>
        <v>1</v>
      </c>
      <c r="X118" s="1905"/>
      <c r="Y118" s="1907"/>
      <c r="Z118" s="708">
        <f t="shared" ref="Z118:AL118" si="54">Z117/2</f>
        <v>1</v>
      </c>
      <c r="AA118" s="708">
        <f t="shared" si="54"/>
        <v>1</v>
      </c>
      <c r="AB118" s="708">
        <f t="shared" si="54"/>
        <v>1</v>
      </c>
      <c r="AC118" s="708">
        <f t="shared" si="54"/>
        <v>1</v>
      </c>
      <c r="AD118" s="708">
        <f t="shared" si="54"/>
        <v>1</v>
      </c>
      <c r="AE118" s="708">
        <f t="shared" si="54"/>
        <v>1</v>
      </c>
      <c r="AF118" s="708">
        <f t="shared" si="54"/>
        <v>1</v>
      </c>
      <c r="AG118" s="708">
        <f t="shared" si="54"/>
        <v>1</v>
      </c>
      <c r="AH118" s="708">
        <f t="shared" si="54"/>
        <v>1</v>
      </c>
      <c r="AI118" s="708">
        <f t="shared" si="54"/>
        <v>1</v>
      </c>
      <c r="AJ118" s="708">
        <f t="shared" si="54"/>
        <v>1</v>
      </c>
      <c r="AK118" s="708">
        <f t="shared" si="54"/>
        <v>1</v>
      </c>
      <c r="AL118" s="708">
        <f t="shared" si="54"/>
        <v>1</v>
      </c>
      <c r="AM118" s="705"/>
      <c r="AN118" s="706"/>
      <c r="AO118" s="708">
        <f t="shared" ref="AO118:AV118" si="55">AO117/2</f>
        <v>1</v>
      </c>
      <c r="AP118" s="708">
        <f t="shared" si="55"/>
        <v>1</v>
      </c>
      <c r="AQ118" s="708">
        <f t="shared" si="55"/>
        <v>1</v>
      </c>
      <c r="AR118" s="708">
        <f t="shared" si="55"/>
        <v>1</v>
      </c>
      <c r="AS118" s="708">
        <f t="shared" si="55"/>
        <v>1</v>
      </c>
      <c r="AT118" s="708">
        <f t="shared" si="55"/>
        <v>1</v>
      </c>
      <c r="AU118" s="708">
        <f t="shared" si="55"/>
        <v>1</v>
      </c>
      <c r="AV118" s="708">
        <f t="shared" si="55"/>
        <v>1</v>
      </c>
      <c r="AW118" s="1970"/>
      <c r="AX118" s="1972"/>
      <c r="AY118" s="1973"/>
      <c r="AZ118" s="1973"/>
      <c r="BA118" s="1973"/>
      <c r="BB118" s="1973"/>
      <c r="BC118" s="1973"/>
      <c r="BD118" s="1973"/>
      <c r="BE118" s="1973"/>
      <c r="BF118" s="1973"/>
      <c r="BG118" s="1974"/>
      <c r="BH118" s="24"/>
      <c r="BI118" s="1969"/>
      <c r="BJ118" s="1969"/>
    </row>
    <row r="119" spans="2:62">
      <c r="B119" s="1978" t="s">
        <v>450</v>
      </c>
      <c r="C119" s="1980" t="s">
        <v>451</v>
      </c>
      <c r="D119" s="1981"/>
      <c r="E119" s="679" t="s">
        <v>249</v>
      </c>
      <c r="F119" s="692"/>
      <c r="G119" s="701">
        <f>G121+G123+G125+G127</f>
        <v>10</v>
      </c>
      <c r="H119" s="702">
        <f t="shared" ref="H119:W120" si="56">H121+H123+H125+H127</f>
        <v>10</v>
      </c>
      <c r="I119" s="702">
        <f t="shared" si="56"/>
        <v>10</v>
      </c>
      <c r="J119" s="702">
        <f t="shared" si="56"/>
        <v>10</v>
      </c>
      <c r="K119" s="702">
        <f t="shared" si="56"/>
        <v>10</v>
      </c>
      <c r="L119" s="702">
        <f t="shared" si="56"/>
        <v>10</v>
      </c>
      <c r="M119" s="702">
        <f t="shared" si="56"/>
        <v>10</v>
      </c>
      <c r="N119" s="702">
        <f t="shared" si="56"/>
        <v>10</v>
      </c>
      <c r="O119" s="702">
        <f t="shared" si="56"/>
        <v>10</v>
      </c>
      <c r="P119" s="702">
        <f t="shared" si="56"/>
        <v>10</v>
      </c>
      <c r="Q119" s="702">
        <f t="shared" si="56"/>
        <v>10</v>
      </c>
      <c r="R119" s="702">
        <f t="shared" si="56"/>
        <v>10</v>
      </c>
      <c r="S119" s="702">
        <f t="shared" si="56"/>
        <v>10</v>
      </c>
      <c r="T119" s="702">
        <f t="shared" si="56"/>
        <v>10</v>
      </c>
      <c r="U119" s="702">
        <f t="shared" si="56"/>
        <v>10</v>
      </c>
      <c r="V119" s="702">
        <f t="shared" si="56"/>
        <v>10</v>
      </c>
      <c r="W119" s="702">
        <f t="shared" si="56"/>
        <v>10</v>
      </c>
      <c r="X119" s="1905"/>
      <c r="Y119" s="1907"/>
      <c r="Z119" s="702">
        <f t="shared" ref="Z119:AL120" si="57">Z121+Z123+Z125+Z127</f>
        <v>12</v>
      </c>
      <c r="AA119" s="702">
        <f t="shared" si="57"/>
        <v>12</v>
      </c>
      <c r="AB119" s="702">
        <f t="shared" si="57"/>
        <v>12</v>
      </c>
      <c r="AC119" s="702">
        <f t="shared" si="57"/>
        <v>12</v>
      </c>
      <c r="AD119" s="702">
        <f t="shared" si="57"/>
        <v>12</v>
      </c>
      <c r="AE119" s="702">
        <f t="shared" si="57"/>
        <v>12</v>
      </c>
      <c r="AF119" s="702">
        <f t="shared" si="57"/>
        <v>12</v>
      </c>
      <c r="AG119" s="702">
        <f t="shared" si="57"/>
        <v>12</v>
      </c>
      <c r="AH119" s="702">
        <f t="shared" si="57"/>
        <v>12</v>
      </c>
      <c r="AI119" s="702">
        <f t="shared" si="57"/>
        <v>12</v>
      </c>
      <c r="AJ119" s="702">
        <f t="shared" si="57"/>
        <v>12</v>
      </c>
      <c r="AK119" s="702">
        <f t="shared" si="57"/>
        <v>12</v>
      </c>
      <c r="AL119" s="702">
        <f t="shared" si="57"/>
        <v>12</v>
      </c>
      <c r="AM119" s="703"/>
      <c r="AN119" s="704"/>
      <c r="AO119" s="702">
        <f t="shared" ref="AO119:AV120" si="58">AO121+AO123+AO125+AO127</f>
        <v>12</v>
      </c>
      <c r="AP119" s="702">
        <f t="shared" si="58"/>
        <v>12</v>
      </c>
      <c r="AQ119" s="702">
        <f t="shared" si="58"/>
        <v>12</v>
      </c>
      <c r="AR119" s="702">
        <f t="shared" si="58"/>
        <v>12</v>
      </c>
      <c r="AS119" s="702">
        <f t="shared" si="58"/>
        <v>12</v>
      </c>
      <c r="AT119" s="702">
        <f t="shared" si="58"/>
        <v>12</v>
      </c>
      <c r="AU119" s="702">
        <f t="shared" si="58"/>
        <v>12</v>
      </c>
      <c r="AV119" s="702">
        <f t="shared" si="58"/>
        <v>12</v>
      </c>
      <c r="AW119" s="1970"/>
      <c r="AX119" s="1972"/>
      <c r="AY119" s="1973"/>
      <c r="AZ119" s="1973"/>
      <c r="BA119" s="1973"/>
      <c r="BB119" s="1973"/>
      <c r="BC119" s="1973"/>
      <c r="BD119" s="1973"/>
      <c r="BE119" s="1973"/>
      <c r="BF119" s="1973"/>
      <c r="BG119" s="1974"/>
      <c r="BH119" s="23"/>
      <c r="BI119" s="1961">
        <f>SUM(BI121:BI128)</f>
        <v>422</v>
      </c>
      <c r="BJ119" s="1961">
        <f>SUM(BJ121:BJ128)</f>
        <v>211</v>
      </c>
    </row>
    <row r="120" spans="2:62">
      <c r="B120" s="1979"/>
      <c r="C120" s="1982"/>
      <c r="D120" s="1983"/>
      <c r="E120" s="680" t="s">
        <v>251</v>
      </c>
      <c r="F120" s="692"/>
      <c r="G120" s="697">
        <f>G122+G124+G126+G128</f>
        <v>5</v>
      </c>
      <c r="H120" s="698">
        <f t="shared" si="56"/>
        <v>5</v>
      </c>
      <c r="I120" s="698">
        <f t="shared" si="56"/>
        <v>5</v>
      </c>
      <c r="J120" s="698">
        <f t="shared" si="56"/>
        <v>5</v>
      </c>
      <c r="K120" s="698">
        <f t="shared" si="56"/>
        <v>5</v>
      </c>
      <c r="L120" s="698">
        <f t="shared" si="56"/>
        <v>5</v>
      </c>
      <c r="M120" s="698">
        <f t="shared" si="56"/>
        <v>5</v>
      </c>
      <c r="N120" s="698">
        <f t="shared" si="56"/>
        <v>5</v>
      </c>
      <c r="O120" s="698">
        <f t="shared" si="56"/>
        <v>5</v>
      </c>
      <c r="P120" s="698">
        <f t="shared" si="56"/>
        <v>5</v>
      </c>
      <c r="Q120" s="698">
        <f t="shared" si="56"/>
        <v>5</v>
      </c>
      <c r="R120" s="698">
        <f t="shared" si="56"/>
        <v>5</v>
      </c>
      <c r="S120" s="698">
        <f t="shared" si="56"/>
        <v>5</v>
      </c>
      <c r="T120" s="698">
        <f t="shared" si="56"/>
        <v>5</v>
      </c>
      <c r="U120" s="698">
        <f t="shared" si="56"/>
        <v>5</v>
      </c>
      <c r="V120" s="698">
        <f t="shared" si="56"/>
        <v>5</v>
      </c>
      <c r="W120" s="698">
        <f t="shared" si="56"/>
        <v>5</v>
      </c>
      <c r="X120" s="1905"/>
      <c r="Y120" s="1907"/>
      <c r="Z120" s="698">
        <f t="shared" si="57"/>
        <v>6</v>
      </c>
      <c r="AA120" s="698">
        <f t="shared" si="57"/>
        <v>6</v>
      </c>
      <c r="AB120" s="698">
        <f t="shared" si="57"/>
        <v>6</v>
      </c>
      <c r="AC120" s="698">
        <f t="shared" si="57"/>
        <v>6</v>
      </c>
      <c r="AD120" s="698">
        <f t="shared" si="57"/>
        <v>6</v>
      </c>
      <c r="AE120" s="698">
        <f t="shared" si="57"/>
        <v>6</v>
      </c>
      <c r="AF120" s="698">
        <f t="shared" si="57"/>
        <v>6</v>
      </c>
      <c r="AG120" s="698">
        <f t="shared" si="57"/>
        <v>6</v>
      </c>
      <c r="AH120" s="698">
        <f t="shared" si="57"/>
        <v>6</v>
      </c>
      <c r="AI120" s="698">
        <f t="shared" si="57"/>
        <v>6</v>
      </c>
      <c r="AJ120" s="698">
        <f t="shared" si="57"/>
        <v>6</v>
      </c>
      <c r="AK120" s="698">
        <f t="shared" si="57"/>
        <v>6</v>
      </c>
      <c r="AL120" s="698">
        <f t="shared" si="57"/>
        <v>6</v>
      </c>
      <c r="AM120" s="703"/>
      <c r="AN120" s="704"/>
      <c r="AO120" s="698">
        <f t="shared" si="58"/>
        <v>6</v>
      </c>
      <c r="AP120" s="698">
        <f t="shared" si="58"/>
        <v>6</v>
      </c>
      <c r="AQ120" s="698">
        <f t="shared" si="58"/>
        <v>6</v>
      </c>
      <c r="AR120" s="698">
        <f t="shared" si="58"/>
        <v>6</v>
      </c>
      <c r="AS120" s="698">
        <f t="shared" si="58"/>
        <v>6</v>
      </c>
      <c r="AT120" s="698">
        <f t="shared" si="58"/>
        <v>6</v>
      </c>
      <c r="AU120" s="698">
        <f t="shared" si="58"/>
        <v>6</v>
      </c>
      <c r="AV120" s="698">
        <f t="shared" si="58"/>
        <v>6</v>
      </c>
      <c r="AW120" s="1970"/>
      <c r="AX120" s="1972"/>
      <c r="AY120" s="1973"/>
      <c r="AZ120" s="1973"/>
      <c r="BA120" s="1973"/>
      <c r="BB120" s="1973"/>
      <c r="BC120" s="1973"/>
      <c r="BD120" s="1973"/>
      <c r="BE120" s="1973"/>
      <c r="BF120" s="1973"/>
      <c r="BG120" s="1974"/>
      <c r="BH120" s="23"/>
      <c r="BI120" s="1962"/>
      <c r="BJ120" s="1962"/>
    </row>
    <row r="121" spans="2:62">
      <c r="B121" s="1984" t="s">
        <v>452</v>
      </c>
      <c r="C121" s="1985" t="s">
        <v>153</v>
      </c>
      <c r="D121" s="1986"/>
      <c r="E121" s="681" t="s">
        <v>249</v>
      </c>
      <c r="F121" s="686"/>
      <c r="G121" s="683">
        <f>'График 2'!K25</f>
        <v>2</v>
      </c>
      <c r="H121" s="684">
        <f>'График 2'!L25</f>
        <v>2</v>
      </c>
      <c r="I121" s="684">
        <f>'График 2'!M25</f>
        <v>2</v>
      </c>
      <c r="J121" s="684">
        <f>'График 2'!N25</f>
        <v>2</v>
      </c>
      <c r="K121" s="684">
        <f>'График 2'!O25</f>
        <v>2</v>
      </c>
      <c r="L121" s="684">
        <f>'График 2'!P25</f>
        <v>2</v>
      </c>
      <c r="M121" s="684">
        <f>'График 2'!Q25</f>
        <v>2</v>
      </c>
      <c r="N121" s="684">
        <f>'График 2'!R25</f>
        <v>2</v>
      </c>
      <c r="O121" s="684">
        <f>'График 2'!S25</f>
        <v>2</v>
      </c>
      <c r="P121" s="684">
        <f>'График 2'!T25</f>
        <v>2</v>
      </c>
      <c r="Q121" s="684">
        <f>'График 2'!U25</f>
        <v>2</v>
      </c>
      <c r="R121" s="684">
        <f>'График 2'!V25</f>
        <v>2</v>
      </c>
      <c r="S121" s="684">
        <f>'График 2'!W25</f>
        <v>2</v>
      </c>
      <c r="T121" s="684">
        <f>'График 2'!X25</f>
        <v>2</v>
      </c>
      <c r="U121" s="684">
        <f>'График 2'!Y25</f>
        <v>2</v>
      </c>
      <c r="V121" s="684">
        <f>'График 2'!Z25</f>
        <v>2</v>
      </c>
      <c r="W121" s="684">
        <f>'График 2'!AA25</f>
        <v>2</v>
      </c>
      <c r="X121" s="1905"/>
      <c r="Y121" s="1907"/>
      <c r="Z121" s="684">
        <f>'График 2'!AD25</f>
        <v>4</v>
      </c>
      <c r="AA121" s="684">
        <f>'График 2'!AE25</f>
        <v>4</v>
      </c>
      <c r="AB121" s="684">
        <f>'График 2'!AF25</f>
        <v>4</v>
      </c>
      <c r="AC121" s="684">
        <f>'График 2'!AG25</f>
        <v>4</v>
      </c>
      <c r="AD121" s="684">
        <f>'График 2'!AH25</f>
        <v>4</v>
      </c>
      <c r="AE121" s="684">
        <f>'График 2'!AI25</f>
        <v>4</v>
      </c>
      <c r="AF121" s="684">
        <f>'График 2'!AJ25</f>
        <v>4</v>
      </c>
      <c r="AG121" s="684">
        <f>'График 2'!AK25</f>
        <v>4</v>
      </c>
      <c r="AH121" s="684">
        <f>'График 2'!AL25</f>
        <v>4</v>
      </c>
      <c r="AI121" s="684">
        <f>'График 2'!AM25</f>
        <v>4</v>
      </c>
      <c r="AJ121" s="684">
        <f>'График 2'!AN25</f>
        <v>4</v>
      </c>
      <c r="AK121" s="684">
        <f>'График 2'!AO25</f>
        <v>4</v>
      </c>
      <c r="AL121" s="684">
        <f>'График 2'!AP25</f>
        <v>4</v>
      </c>
      <c r="AM121" s="705"/>
      <c r="AN121" s="706"/>
      <c r="AO121" s="684">
        <f>'График 2'!AS25</f>
        <v>4</v>
      </c>
      <c r="AP121" s="684">
        <f>'График 2'!AT25</f>
        <v>4</v>
      </c>
      <c r="AQ121" s="684">
        <f>'График 2'!AU25</f>
        <v>4</v>
      </c>
      <c r="AR121" s="684">
        <f>'График 2'!AV25</f>
        <v>4</v>
      </c>
      <c r="AS121" s="684">
        <f>'График 2'!AW25</f>
        <v>4</v>
      </c>
      <c r="AT121" s="684">
        <f>'График 2'!AX25</f>
        <v>4</v>
      </c>
      <c r="AU121" s="684">
        <f>'График 2'!AY25</f>
        <v>4</v>
      </c>
      <c r="AV121" s="684">
        <f>'График 2'!AZ25</f>
        <v>4</v>
      </c>
      <c r="AW121" s="1970"/>
      <c r="AX121" s="1972"/>
      <c r="AY121" s="1973"/>
      <c r="AZ121" s="1973"/>
      <c r="BA121" s="1973"/>
      <c r="BB121" s="1973"/>
      <c r="BC121" s="1973"/>
      <c r="BD121" s="1973"/>
      <c r="BE121" s="1973"/>
      <c r="BF121" s="1973"/>
      <c r="BG121" s="1974"/>
      <c r="BH121" s="24"/>
      <c r="BI121" s="1968">
        <f t="shared" ref="BI121" si="59">SUM(G121:W121,Z121:AL121,AO121:AV121)</f>
        <v>118</v>
      </c>
      <c r="BJ121" s="1968">
        <f t="shared" ref="BJ121" si="60">SUM(G122:W122,Z122:AL122,AO122:AV122)</f>
        <v>59</v>
      </c>
    </row>
    <row r="122" spans="2:62">
      <c r="B122" s="1839"/>
      <c r="C122" s="1985"/>
      <c r="D122" s="1986"/>
      <c r="E122" s="685" t="s">
        <v>251</v>
      </c>
      <c r="F122" s="686"/>
      <c r="G122" s="707">
        <f>G121/2</f>
        <v>1</v>
      </c>
      <c r="H122" s="708">
        <f t="shared" ref="H122:W122" si="61">H121/2</f>
        <v>1</v>
      </c>
      <c r="I122" s="708">
        <f t="shared" si="61"/>
        <v>1</v>
      </c>
      <c r="J122" s="708">
        <f t="shared" si="61"/>
        <v>1</v>
      </c>
      <c r="K122" s="708">
        <f t="shared" si="61"/>
        <v>1</v>
      </c>
      <c r="L122" s="708">
        <f t="shared" si="61"/>
        <v>1</v>
      </c>
      <c r="M122" s="708">
        <f t="shared" si="61"/>
        <v>1</v>
      </c>
      <c r="N122" s="708">
        <f t="shared" si="61"/>
        <v>1</v>
      </c>
      <c r="O122" s="708">
        <f t="shared" si="61"/>
        <v>1</v>
      </c>
      <c r="P122" s="708">
        <f t="shared" si="61"/>
        <v>1</v>
      </c>
      <c r="Q122" s="708">
        <f t="shared" si="61"/>
        <v>1</v>
      </c>
      <c r="R122" s="708">
        <f t="shared" si="61"/>
        <v>1</v>
      </c>
      <c r="S122" s="708">
        <f t="shared" si="61"/>
        <v>1</v>
      </c>
      <c r="T122" s="708">
        <f t="shared" si="61"/>
        <v>1</v>
      </c>
      <c r="U122" s="708">
        <f t="shared" si="61"/>
        <v>1</v>
      </c>
      <c r="V122" s="708">
        <f t="shared" si="61"/>
        <v>1</v>
      </c>
      <c r="W122" s="708">
        <f t="shared" si="61"/>
        <v>1</v>
      </c>
      <c r="X122" s="1905"/>
      <c r="Y122" s="1907"/>
      <c r="Z122" s="708">
        <f t="shared" ref="Z122:AL122" si="62">Z121/2</f>
        <v>2</v>
      </c>
      <c r="AA122" s="708">
        <f t="shared" si="62"/>
        <v>2</v>
      </c>
      <c r="AB122" s="708">
        <f t="shared" si="62"/>
        <v>2</v>
      </c>
      <c r="AC122" s="708">
        <f t="shared" si="62"/>
        <v>2</v>
      </c>
      <c r="AD122" s="708">
        <f t="shared" si="62"/>
        <v>2</v>
      </c>
      <c r="AE122" s="708">
        <f t="shared" si="62"/>
        <v>2</v>
      </c>
      <c r="AF122" s="708">
        <f t="shared" si="62"/>
        <v>2</v>
      </c>
      <c r="AG122" s="708">
        <f t="shared" si="62"/>
        <v>2</v>
      </c>
      <c r="AH122" s="708">
        <f t="shared" si="62"/>
        <v>2</v>
      </c>
      <c r="AI122" s="708">
        <f t="shared" si="62"/>
        <v>2</v>
      </c>
      <c r="AJ122" s="708">
        <f t="shared" si="62"/>
        <v>2</v>
      </c>
      <c r="AK122" s="708">
        <f t="shared" si="62"/>
        <v>2</v>
      </c>
      <c r="AL122" s="708">
        <f t="shared" si="62"/>
        <v>2</v>
      </c>
      <c r="AM122" s="705"/>
      <c r="AN122" s="706"/>
      <c r="AO122" s="708">
        <f t="shared" ref="AO122:AV122" si="63">AO121/2</f>
        <v>2</v>
      </c>
      <c r="AP122" s="708">
        <f t="shared" si="63"/>
        <v>2</v>
      </c>
      <c r="AQ122" s="708">
        <f t="shared" si="63"/>
        <v>2</v>
      </c>
      <c r="AR122" s="708">
        <f t="shared" si="63"/>
        <v>2</v>
      </c>
      <c r="AS122" s="708">
        <f t="shared" si="63"/>
        <v>2</v>
      </c>
      <c r="AT122" s="708">
        <f t="shared" si="63"/>
        <v>2</v>
      </c>
      <c r="AU122" s="708">
        <f t="shared" si="63"/>
        <v>2</v>
      </c>
      <c r="AV122" s="708">
        <f t="shared" si="63"/>
        <v>2</v>
      </c>
      <c r="AW122" s="1970"/>
      <c r="AX122" s="1972"/>
      <c r="AY122" s="1973"/>
      <c r="AZ122" s="1973"/>
      <c r="BA122" s="1973"/>
      <c r="BB122" s="1973"/>
      <c r="BC122" s="1973"/>
      <c r="BD122" s="1973"/>
      <c r="BE122" s="1973"/>
      <c r="BF122" s="1973"/>
      <c r="BG122" s="1974"/>
      <c r="BH122" s="24"/>
      <c r="BI122" s="1969"/>
      <c r="BJ122" s="1969"/>
    </row>
    <row r="123" spans="2:62">
      <c r="B123" s="1984" t="s">
        <v>160</v>
      </c>
      <c r="C123" s="1985" t="s">
        <v>161</v>
      </c>
      <c r="D123" s="1986"/>
      <c r="E123" s="681" t="s">
        <v>249</v>
      </c>
      <c r="F123" s="686"/>
      <c r="G123" s="683">
        <f>'График 2'!K26</f>
        <v>4</v>
      </c>
      <c r="H123" s="709">
        <f>'График 2'!L26</f>
        <v>4</v>
      </c>
      <c r="I123" s="684">
        <f>'График 2'!M26</f>
        <v>4</v>
      </c>
      <c r="J123" s="709">
        <f>'График 2'!N26</f>
        <v>4</v>
      </c>
      <c r="K123" s="684">
        <f>'График 2'!O26</f>
        <v>4</v>
      </c>
      <c r="L123" s="684">
        <f>'График 2'!P26</f>
        <v>4</v>
      </c>
      <c r="M123" s="684">
        <f>'График 2'!Q26</f>
        <v>4</v>
      </c>
      <c r="N123" s="684">
        <f>'График 2'!R26</f>
        <v>4</v>
      </c>
      <c r="O123" s="684">
        <f>'График 2'!S26</f>
        <v>4</v>
      </c>
      <c r="P123" s="684">
        <f>'График 2'!T26</f>
        <v>4</v>
      </c>
      <c r="Q123" s="684">
        <f>'График 2'!U26</f>
        <v>4</v>
      </c>
      <c r="R123" s="684">
        <f>'График 2'!V26</f>
        <v>4</v>
      </c>
      <c r="S123" s="684">
        <f>'График 2'!W26</f>
        <v>4</v>
      </c>
      <c r="T123" s="684">
        <f>'График 2'!X26</f>
        <v>4</v>
      </c>
      <c r="U123" s="684">
        <f>'График 2'!Y26</f>
        <v>4</v>
      </c>
      <c r="V123" s="684">
        <f>'График 2'!Z26</f>
        <v>4</v>
      </c>
      <c r="W123" s="710">
        <f>'График 2'!AA26</f>
        <v>4</v>
      </c>
      <c r="X123" s="1905"/>
      <c r="Y123" s="1907"/>
      <c r="Z123" s="684">
        <f>'График 2'!AD26</f>
        <v>2</v>
      </c>
      <c r="AA123" s="684">
        <f>'График 2'!AE26</f>
        <v>2</v>
      </c>
      <c r="AB123" s="684">
        <f>'График 2'!AF26</f>
        <v>2</v>
      </c>
      <c r="AC123" s="684">
        <f>'График 2'!AG26</f>
        <v>2</v>
      </c>
      <c r="AD123" s="684">
        <f>'График 2'!AH26</f>
        <v>2</v>
      </c>
      <c r="AE123" s="684">
        <f>'График 2'!AI26</f>
        <v>2</v>
      </c>
      <c r="AF123" s="684">
        <f>'График 2'!AJ26</f>
        <v>2</v>
      </c>
      <c r="AG123" s="684">
        <f>'График 2'!AK26</f>
        <v>2</v>
      </c>
      <c r="AH123" s="684">
        <f>'График 2'!AL26</f>
        <v>2</v>
      </c>
      <c r="AI123" s="684">
        <f>'График 2'!AM26</f>
        <v>2</v>
      </c>
      <c r="AJ123" s="684">
        <f>'График 2'!AN26</f>
        <v>2</v>
      </c>
      <c r="AK123" s="684">
        <f>'График 2'!AO26</f>
        <v>2</v>
      </c>
      <c r="AL123" s="684">
        <f>'График 2'!AP26</f>
        <v>2</v>
      </c>
      <c r="AM123" s="705"/>
      <c r="AN123" s="706"/>
      <c r="AO123" s="684">
        <f>'График 2'!AS26</f>
        <v>4</v>
      </c>
      <c r="AP123" s="684">
        <f>'График 2'!AT26</f>
        <v>4</v>
      </c>
      <c r="AQ123" s="684">
        <f>'График 2'!AU26</f>
        <v>4</v>
      </c>
      <c r="AR123" s="684">
        <f>'График 2'!AV26</f>
        <v>4</v>
      </c>
      <c r="AS123" s="684">
        <f>'График 2'!AW26</f>
        <v>4</v>
      </c>
      <c r="AT123" s="684">
        <f>'График 2'!AX26</f>
        <v>4</v>
      </c>
      <c r="AU123" s="684">
        <f>'График 2'!AY26</f>
        <v>4</v>
      </c>
      <c r="AV123" s="684">
        <f>'График 2'!AZ26</f>
        <v>4</v>
      </c>
      <c r="AW123" s="1970"/>
      <c r="AX123" s="1972"/>
      <c r="AY123" s="1973"/>
      <c r="AZ123" s="1973"/>
      <c r="BA123" s="1973"/>
      <c r="BB123" s="1973"/>
      <c r="BC123" s="1973"/>
      <c r="BD123" s="1973"/>
      <c r="BE123" s="1973"/>
      <c r="BF123" s="1973"/>
      <c r="BG123" s="1974"/>
      <c r="BH123" s="24"/>
      <c r="BI123" s="1968">
        <f t="shared" ref="BI123" si="64">SUM(G123:W123,Z123:AL123,AO123:AV123)</f>
        <v>126</v>
      </c>
      <c r="BJ123" s="1968">
        <f t="shared" ref="BJ123" si="65">SUM(G124:W124,Z124:AL124,AO124:AV124)</f>
        <v>63</v>
      </c>
    </row>
    <row r="124" spans="2:62">
      <c r="B124" s="1839"/>
      <c r="C124" s="1985"/>
      <c r="D124" s="1986"/>
      <c r="E124" s="685" t="s">
        <v>251</v>
      </c>
      <c r="F124" s="686"/>
      <c r="G124" s="687">
        <f>G123/2</f>
        <v>2</v>
      </c>
      <c r="H124" s="711">
        <f>H123/2</f>
        <v>2</v>
      </c>
      <c r="I124" s="708">
        <f t="shared" ref="I124:W124" si="66">I123/2</f>
        <v>2</v>
      </c>
      <c r="J124" s="711">
        <f t="shared" si="66"/>
        <v>2</v>
      </c>
      <c r="K124" s="708">
        <f t="shared" si="66"/>
        <v>2</v>
      </c>
      <c r="L124" s="708">
        <f t="shared" si="66"/>
        <v>2</v>
      </c>
      <c r="M124" s="708">
        <f t="shared" si="66"/>
        <v>2</v>
      </c>
      <c r="N124" s="708">
        <f t="shared" si="66"/>
        <v>2</v>
      </c>
      <c r="O124" s="708">
        <f t="shared" si="66"/>
        <v>2</v>
      </c>
      <c r="P124" s="708">
        <f t="shared" si="66"/>
        <v>2</v>
      </c>
      <c r="Q124" s="708">
        <f t="shared" si="66"/>
        <v>2</v>
      </c>
      <c r="R124" s="708">
        <f t="shared" si="66"/>
        <v>2</v>
      </c>
      <c r="S124" s="708">
        <f t="shared" si="66"/>
        <v>2</v>
      </c>
      <c r="T124" s="708">
        <f t="shared" si="66"/>
        <v>2</v>
      </c>
      <c r="U124" s="708">
        <f t="shared" si="66"/>
        <v>2</v>
      </c>
      <c r="V124" s="708">
        <f t="shared" si="66"/>
        <v>2</v>
      </c>
      <c r="W124" s="712">
        <f t="shared" si="66"/>
        <v>2</v>
      </c>
      <c r="X124" s="1905"/>
      <c r="Y124" s="1907"/>
      <c r="Z124" s="708">
        <f t="shared" ref="Z124:AL124" si="67">Z123/2</f>
        <v>1</v>
      </c>
      <c r="AA124" s="708">
        <f t="shared" si="67"/>
        <v>1</v>
      </c>
      <c r="AB124" s="708">
        <f t="shared" si="67"/>
        <v>1</v>
      </c>
      <c r="AC124" s="708">
        <f t="shared" si="67"/>
        <v>1</v>
      </c>
      <c r="AD124" s="708">
        <f t="shared" si="67"/>
        <v>1</v>
      </c>
      <c r="AE124" s="708">
        <f t="shared" si="67"/>
        <v>1</v>
      </c>
      <c r="AF124" s="708">
        <f t="shared" si="67"/>
        <v>1</v>
      </c>
      <c r="AG124" s="708">
        <f t="shared" si="67"/>
        <v>1</v>
      </c>
      <c r="AH124" s="708">
        <f t="shared" si="67"/>
        <v>1</v>
      </c>
      <c r="AI124" s="708">
        <f t="shared" si="67"/>
        <v>1</v>
      </c>
      <c r="AJ124" s="708">
        <f t="shared" si="67"/>
        <v>1</v>
      </c>
      <c r="AK124" s="708">
        <f t="shared" si="67"/>
        <v>1</v>
      </c>
      <c r="AL124" s="708">
        <f t="shared" si="67"/>
        <v>1</v>
      </c>
      <c r="AM124" s="705"/>
      <c r="AN124" s="706"/>
      <c r="AO124" s="708">
        <f t="shared" ref="AO124:AV124" si="68">AO123/2</f>
        <v>2</v>
      </c>
      <c r="AP124" s="708">
        <f t="shared" si="68"/>
        <v>2</v>
      </c>
      <c r="AQ124" s="708">
        <f t="shared" si="68"/>
        <v>2</v>
      </c>
      <c r="AR124" s="708">
        <f t="shared" si="68"/>
        <v>2</v>
      </c>
      <c r="AS124" s="708">
        <f t="shared" si="68"/>
        <v>2</v>
      </c>
      <c r="AT124" s="708">
        <f t="shared" si="68"/>
        <v>2</v>
      </c>
      <c r="AU124" s="708">
        <f t="shared" si="68"/>
        <v>2</v>
      </c>
      <c r="AV124" s="708">
        <f t="shared" si="68"/>
        <v>2</v>
      </c>
      <c r="AW124" s="1970"/>
      <c r="AX124" s="1972"/>
      <c r="AY124" s="1973"/>
      <c r="AZ124" s="1973"/>
      <c r="BA124" s="1973"/>
      <c r="BB124" s="1973"/>
      <c r="BC124" s="1973"/>
      <c r="BD124" s="1973"/>
      <c r="BE124" s="1973"/>
      <c r="BF124" s="1973"/>
      <c r="BG124" s="1974"/>
      <c r="BH124" s="24"/>
      <c r="BI124" s="1969"/>
      <c r="BJ124" s="1969"/>
    </row>
    <row r="125" spans="2:62">
      <c r="B125" s="1984" t="s">
        <v>162</v>
      </c>
      <c r="C125" s="1985" t="s">
        <v>163</v>
      </c>
      <c r="D125" s="1986"/>
      <c r="E125" s="681" t="s">
        <v>249</v>
      </c>
      <c r="F125" s="686"/>
      <c r="G125" s="683">
        <f>'График 2'!K27</f>
        <v>2</v>
      </c>
      <c r="H125" s="709">
        <f>'График 2'!L27</f>
        <v>2</v>
      </c>
      <c r="I125" s="684">
        <f>'График 2'!M27</f>
        <v>2</v>
      </c>
      <c r="J125" s="709">
        <f>'График 2'!N27</f>
        <v>2</v>
      </c>
      <c r="K125" s="684">
        <f>'График 2'!O27</f>
        <v>2</v>
      </c>
      <c r="L125" s="684">
        <f>'График 2'!P27</f>
        <v>2</v>
      </c>
      <c r="M125" s="684">
        <f>'График 2'!Q27</f>
        <v>2</v>
      </c>
      <c r="N125" s="684">
        <f>'График 2'!R27</f>
        <v>2</v>
      </c>
      <c r="O125" s="684">
        <f>'График 2'!S27</f>
        <v>2</v>
      </c>
      <c r="P125" s="684">
        <f>'График 2'!T27</f>
        <v>2</v>
      </c>
      <c r="Q125" s="684">
        <f>'График 2'!U27</f>
        <v>2</v>
      </c>
      <c r="R125" s="684">
        <f>'График 2'!V27</f>
        <v>2</v>
      </c>
      <c r="S125" s="684">
        <f>'График 2'!W27</f>
        <v>2</v>
      </c>
      <c r="T125" s="684">
        <f>'График 2'!X27</f>
        <v>2</v>
      </c>
      <c r="U125" s="684">
        <f>'График 2'!Y27</f>
        <v>2</v>
      </c>
      <c r="V125" s="684">
        <f>'График 2'!Z27</f>
        <v>2</v>
      </c>
      <c r="W125" s="710">
        <f>'График 2'!AA27</f>
        <v>2</v>
      </c>
      <c r="X125" s="1905"/>
      <c r="Y125" s="1907"/>
      <c r="Z125" s="684">
        <f>'График 2'!AD27</f>
        <v>2</v>
      </c>
      <c r="AA125" s="684">
        <f>'График 2'!AE27</f>
        <v>2</v>
      </c>
      <c r="AB125" s="684">
        <f>'График 2'!AF27</f>
        <v>2</v>
      </c>
      <c r="AC125" s="684">
        <f>'График 2'!AG27</f>
        <v>2</v>
      </c>
      <c r="AD125" s="684">
        <f>'График 2'!AH27</f>
        <v>2</v>
      </c>
      <c r="AE125" s="684">
        <f>'График 2'!AI27</f>
        <v>2</v>
      </c>
      <c r="AF125" s="684">
        <f>'График 2'!AJ27</f>
        <v>2</v>
      </c>
      <c r="AG125" s="684">
        <f>'График 2'!AK27</f>
        <v>2</v>
      </c>
      <c r="AH125" s="684">
        <f>'График 2'!AL27</f>
        <v>2</v>
      </c>
      <c r="AI125" s="684">
        <f>'График 2'!AM27</f>
        <v>2</v>
      </c>
      <c r="AJ125" s="684">
        <f>'График 2'!AN27</f>
        <v>2</v>
      </c>
      <c r="AK125" s="684">
        <f>'График 2'!AO27</f>
        <v>2</v>
      </c>
      <c r="AL125" s="684">
        <f>'График 2'!AP27</f>
        <v>2</v>
      </c>
      <c r="AM125" s="705"/>
      <c r="AN125" s="706"/>
      <c r="AO125" s="684">
        <f>'График 2'!AS27</f>
        <v>2</v>
      </c>
      <c r="AP125" s="684">
        <f>'График 2'!AT27</f>
        <v>2</v>
      </c>
      <c r="AQ125" s="684">
        <f>'График 2'!AU27</f>
        <v>2</v>
      </c>
      <c r="AR125" s="684">
        <f>'График 2'!AV27</f>
        <v>2</v>
      </c>
      <c r="AS125" s="684">
        <f>'График 2'!AW27</f>
        <v>2</v>
      </c>
      <c r="AT125" s="684">
        <f>'График 2'!AX27</f>
        <v>2</v>
      </c>
      <c r="AU125" s="684">
        <f>'График 2'!AY27</f>
        <v>2</v>
      </c>
      <c r="AV125" s="684">
        <f>'График 2'!AZ27</f>
        <v>2</v>
      </c>
      <c r="AW125" s="1970"/>
      <c r="AX125" s="1972"/>
      <c r="AY125" s="1973"/>
      <c r="AZ125" s="1973"/>
      <c r="BA125" s="1973"/>
      <c r="BB125" s="1973"/>
      <c r="BC125" s="1973"/>
      <c r="BD125" s="1973"/>
      <c r="BE125" s="1973"/>
      <c r="BF125" s="1973"/>
      <c r="BG125" s="1974"/>
      <c r="BH125" s="24"/>
      <c r="BI125" s="1968">
        <f t="shared" ref="BI125" si="69">SUM(G125:W125,Z125:AL125,AO125:AV125)</f>
        <v>76</v>
      </c>
      <c r="BJ125" s="1968">
        <f t="shared" ref="BJ125" si="70">SUM(G126:W126,Z126:AL126,AO126:AV126)</f>
        <v>38</v>
      </c>
    </row>
    <row r="126" spans="2:62">
      <c r="B126" s="1839"/>
      <c r="C126" s="1985"/>
      <c r="D126" s="1986"/>
      <c r="E126" s="685" t="s">
        <v>251</v>
      </c>
      <c r="F126" s="686"/>
      <c r="G126" s="707">
        <f>G125/2</f>
        <v>1</v>
      </c>
      <c r="H126" s="711">
        <f t="shared" ref="H126:W126" si="71">H125/2</f>
        <v>1</v>
      </c>
      <c r="I126" s="708">
        <f t="shared" si="71"/>
        <v>1</v>
      </c>
      <c r="J126" s="711">
        <f t="shared" si="71"/>
        <v>1</v>
      </c>
      <c r="K126" s="708">
        <f t="shared" si="71"/>
        <v>1</v>
      </c>
      <c r="L126" s="708">
        <f t="shared" si="71"/>
        <v>1</v>
      </c>
      <c r="M126" s="708">
        <f t="shared" si="71"/>
        <v>1</v>
      </c>
      <c r="N126" s="708">
        <f t="shared" si="71"/>
        <v>1</v>
      </c>
      <c r="O126" s="708">
        <f t="shared" si="71"/>
        <v>1</v>
      </c>
      <c r="P126" s="708">
        <f t="shared" si="71"/>
        <v>1</v>
      </c>
      <c r="Q126" s="708">
        <f t="shared" si="71"/>
        <v>1</v>
      </c>
      <c r="R126" s="708">
        <f t="shared" si="71"/>
        <v>1</v>
      </c>
      <c r="S126" s="708">
        <f t="shared" si="71"/>
        <v>1</v>
      </c>
      <c r="T126" s="708">
        <f t="shared" si="71"/>
        <v>1</v>
      </c>
      <c r="U126" s="708">
        <f t="shared" si="71"/>
        <v>1</v>
      </c>
      <c r="V126" s="708">
        <f t="shared" si="71"/>
        <v>1</v>
      </c>
      <c r="W126" s="712">
        <f t="shared" si="71"/>
        <v>1</v>
      </c>
      <c r="X126" s="1905"/>
      <c r="Y126" s="1907"/>
      <c r="Z126" s="708">
        <f t="shared" ref="Z126:AL126" si="72">Z125/2</f>
        <v>1</v>
      </c>
      <c r="AA126" s="708">
        <f t="shared" si="72"/>
        <v>1</v>
      </c>
      <c r="AB126" s="708">
        <f t="shared" si="72"/>
        <v>1</v>
      </c>
      <c r="AC126" s="708">
        <f t="shared" si="72"/>
        <v>1</v>
      </c>
      <c r="AD126" s="708">
        <f t="shared" si="72"/>
        <v>1</v>
      </c>
      <c r="AE126" s="708">
        <f t="shared" si="72"/>
        <v>1</v>
      </c>
      <c r="AF126" s="708">
        <f t="shared" si="72"/>
        <v>1</v>
      </c>
      <c r="AG126" s="708">
        <f t="shared" si="72"/>
        <v>1</v>
      </c>
      <c r="AH126" s="708">
        <f t="shared" si="72"/>
        <v>1</v>
      </c>
      <c r="AI126" s="708">
        <f t="shared" si="72"/>
        <v>1</v>
      </c>
      <c r="AJ126" s="708">
        <f t="shared" si="72"/>
        <v>1</v>
      </c>
      <c r="AK126" s="708">
        <f t="shared" si="72"/>
        <v>1</v>
      </c>
      <c r="AL126" s="708">
        <f t="shared" si="72"/>
        <v>1</v>
      </c>
      <c r="AM126" s="705"/>
      <c r="AN126" s="706"/>
      <c r="AO126" s="708">
        <f t="shared" ref="AO126:AV126" si="73">AO125/2</f>
        <v>1</v>
      </c>
      <c r="AP126" s="708">
        <f t="shared" si="73"/>
        <v>1</v>
      </c>
      <c r="AQ126" s="708">
        <f t="shared" si="73"/>
        <v>1</v>
      </c>
      <c r="AR126" s="708">
        <f t="shared" si="73"/>
        <v>1</v>
      </c>
      <c r="AS126" s="708">
        <f t="shared" si="73"/>
        <v>1</v>
      </c>
      <c r="AT126" s="708">
        <f t="shared" si="73"/>
        <v>1</v>
      </c>
      <c r="AU126" s="708">
        <f t="shared" si="73"/>
        <v>1</v>
      </c>
      <c r="AV126" s="708">
        <f t="shared" si="73"/>
        <v>1</v>
      </c>
      <c r="AW126" s="1970"/>
      <c r="AX126" s="1972"/>
      <c r="AY126" s="1973"/>
      <c r="AZ126" s="1973"/>
      <c r="BA126" s="1973"/>
      <c r="BB126" s="1973"/>
      <c r="BC126" s="1973"/>
      <c r="BD126" s="1973"/>
      <c r="BE126" s="1973"/>
      <c r="BF126" s="1973"/>
      <c r="BG126" s="1974"/>
      <c r="BH126" s="24"/>
      <c r="BI126" s="1969"/>
      <c r="BJ126" s="1969"/>
    </row>
    <row r="127" spans="2:62">
      <c r="B127" s="1984" t="s">
        <v>164</v>
      </c>
      <c r="C127" s="1985" t="s">
        <v>351</v>
      </c>
      <c r="D127" s="1986"/>
      <c r="E127" s="681" t="s">
        <v>249</v>
      </c>
      <c r="F127" s="686"/>
      <c r="G127" s="683">
        <f>'График 2'!K28</f>
        <v>2</v>
      </c>
      <c r="H127" s="709">
        <f>'График 2'!L28</f>
        <v>2</v>
      </c>
      <c r="I127" s="709">
        <f>'График 2'!M28</f>
        <v>2</v>
      </c>
      <c r="J127" s="709">
        <f>'График 2'!N28</f>
        <v>2</v>
      </c>
      <c r="K127" s="709">
        <f>'График 2'!O28</f>
        <v>2</v>
      </c>
      <c r="L127" s="709">
        <f>'График 2'!P28</f>
        <v>2</v>
      </c>
      <c r="M127" s="709">
        <f>'График 2'!Q28</f>
        <v>2</v>
      </c>
      <c r="N127" s="709">
        <f>'График 2'!R28</f>
        <v>2</v>
      </c>
      <c r="O127" s="709">
        <f>'График 2'!S28</f>
        <v>2</v>
      </c>
      <c r="P127" s="709">
        <f>'График 2'!T28</f>
        <v>2</v>
      </c>
      <c r="Q127" s="709">
        <f>'График 2'!U28</f>
        <v>2</v>
      </c>
      <c r="R127" s="709">
        <f>'График 2'!V28</f>
        <v>2</v>
      </c>
      <c r="S127" s="709">
        <f>'График 2'!W28</f>
        <v>2</v>
      </c>
      <c r="T127" s="709">
        <f>'График 2'!X28</f>
        <v>2</v>
      </c>
      <c r="U127" s="709">
        <f>'График 2'!Y28</f>
        <v>2</v>
      </c>
      <c r="V127" s="709">
        <f>'График 2'!Z28</f>
        <v>2</v>
      </c>
      <c r="W127" s="709">
        <f>'График 2'!AA28</f>
        <v>2</v>
      </c>
      <c r="X127" s="1905"/>
      <c r="Y127" s="1907"/>
      <c r="Z127" s="684">
        <f>'График 2'!AD28</f>
        <v>4</v>
      </c>
      <c r="AA127" s="684">
        <f>'График 2'!AE28</f>
        <v>4</v>
      </c>
      <c r="AB127" s="684">
        <f>'График 2'!AF28</f>
        <v>4</v>
      </c>
      <c r="AC127" s="684">
        <f>'График 2'!AG28</f>
        <v>4</v>
      </c>
      <c r="AD127" s="684">
        <f>'График 2'!AH28</f>
        <v>4</v>
      </c>
      <c r="AE127" s="684">
        <f>'График 2'!AI28</f>
        <v>4</v>
      </c>
      <c r="AF127" s="684">
        <f>'График 2'!AJ28</f>
        <v>4</v>
      </c>
      <c r="AG127" s="684">
        <f>'График 2'!AK28</f>
        <v>4</v>
      </c>
      <c r="AH127" s="684">
        <f>'График 2'!AL28</f>
        <v>4</v>
      </c>
      <c r="AI127" s="684">
        <f>'График 2'!AM28</f>
        <v>4</v>
      </c>
      <c r="AJ127" s="684">
        <f>'График 2'!AN28</f>
        <v>4</v>
      </c>
      <c r="AK127" s="684">
        <f>'График 2'!AO28</f>
        <v>4</v>
      </c>
      <c r="AL127" s="684">
        <f>'График 2'!AP28</f>
        <v>4</v>
      </c>
      <c r="AM127" s="705"/>
      <c r="AN127" s="706"/>
      <c r="AO127" s="709">
        <f>'График 2'!AS28</f>
        <v>2</v>
      </c>
      <c r="AP127" s="709">
        <f>'График 2'!AT28</f>
        <v>2</v>
      </c>
      <c r="AQ127" s="709">
        <f>'График 2'!AU28</f>
        <v>2</v>
      </c>
      <c r="AR127" s="709">
        <f>'График 2'!AV28</f>
        <v>2</v>
      </c>
      <c r="AS127" s="709">
        <f>'График 2'!AW28</f>
        <v>2</v>
      </c>
      <c r="AT127" s="709">
        <f>'График 2'!AX28</f>
        <v>2</v>
      </c>
      <c r="AU127" s="709">
        <f>'График 2'!AY28</f>
        <v>2</v>
      </c>
      <c r="AV127" s="709">
        <f>'График 2'!AZ28</f>
        <v>2</v>
      </c>
      <c r="AW127" s="1970"/>
      <c r="AX127" s="1972"/>
      <c r="AY127" s="1973"/>
      <c r="AZ127" s="1973"/>
      <c r="BA127" s="1973"/>
      <c r="BB127" s="1973"/>
      <c r="BC127" s="1973"/>
      <c r="BD127" s="1973"/>
      <c r="BE127" s="1973"/>
      <c r="BF127" s="1973"/>
      <c r="BG127" s="1974"/>
      <c r="BH127" s="24"/>
      <c r="BI127" s="1968">
        <f t="shared" ref="BI127" si="74">SUM(G127:W127,Z127:AL127,AO127:AV127)</f>
        <v>102</v>
      </c>
      <c r="BJ127" s="1968">
        <f t="shared" ref="BJ127" si="75">SUM(G128:W128,Z128:AL128,AO128:AV128)</f>
        <v>51</v>
      </c>
    </row>
    <row r="128" spans="2:62" ht="15.75" thickBot="1">
      <c r="B128" s="1839"/>
      <c r="C128" s="1985"/>
      <c r="D128" s="1986"/>
      <c r="E128" s="685" t="s">
        <v>251</v>
      </c>
      <c r="F128" s="686"/>
      <c r="G128" s="707">
        <f>G127/2</f>
        <v>1</v>
      </c>
      <c r="H128" s="708">
        <f t="shared" ref="H128:W128" si="76">H127/2</f>
        <v>1</v>
      </c>
      <c r="I128" s="708">
        <f t="shared" si="76"/>
        <v>1</v>
      </c>
      <c r="J128" s="708">
        <f t="shared" si="76"/>
        <v>1</v>
      </c>
      <c r="K128" s="708">
        <f t="shared" si="76"/>
        <v>1</v>
      </c>
      <c r="L128" s="708">
        <f t="shared" si="76"/>
        <v>1</v>
      </c>
      <c r="M128" s="708">
        <f t="shared" si="76"/>
        <v>1</v>
      </c>
      <c r="N128" s="708">
        <f t="shared" si="76"/>
        <v>1</v>
      </c>
      <c r="O128" s="708">
        <f t="shared" si="76"/>
        <v>1</v>
      </c>
      <c r="P128" s="708">
        <f t="shared" si="76"/>
        <v>1</v>
      </c>
      <c r="Q128" s="708">
        <f t="shared" si="76"/>
        <v>1</v>
      </c>
      <c r="R128" s="708">
        <f t="shared" si="76"/>
        <v>1</v>
      </c>
      <c r="S128" s="708">
        <f t="shared" si="76"/>
        <v>1</v>
      </c>
      <c r="T128" s="708">
        <f t="shared" si="76"/>
        <v>1</v>
      </c>
      <c r="U128" s="708">
        <f t="shared" si="76"/>
        <v>1</v>
      </c>
      <c r="V128" s="708">
        <f t="shared" si="76"/>
        <v>1</v>
      </c>
      <c r="W128" s="708">
        <f t="shared" si="76"/>
        <v>1</v>
      </c>
      <c r="X128" s="1905"/>
      <c r="Y128" s="1907"/>
      <c r="Z128" s="708">
        <f t="shared" ref="Z128:AL128" si="77">Z127/2</f>
        <v>2</v>
      </c>
      <c r="AA128" s="708">
        <f t="shared" si="77"/>
        <v>2</v>
      </c>
      <c r="AB128" s="708">
        <f t="shared" si="77"/>
        <v>2</v>
      </c>
      <c r="AC128" s="708">
        <f t="shared" si="77"/>
        <v>2</v>
      </c>
      <c r="AD128" s="708">
        <f t="shared" si="77"/>
        <v>2</v>
      </c>
      <c r="AE128" s="708">
        <f t="shared" si="77"/>
        <v>2</v>
      </c>
      <c r="AF128" s="708">
        <f t="shared" si="77"/>
        <v>2</v>
      </c>
      <c r="AG128" s="708">
        <f t="shared" si="77"/>
        <v>2</v>
      </c>
      <c r="AH128" s="708">
        <f t="shared" si="77"/>
        <v>2</v>
      </c>
      <c r="AI128" s="708">
        <f t="shared" si="77"/>
        <v>2</v>
      </c>
      <c r="AJ128" s="708">
        <f t="shared" si="77"/>
        <v>2</v>
      </c>
      <c r="AK128" s="708">
        <f t="shared" si="77"/>
        <v>2</v>
      </c>
      <c r="AL128" s="708">
        <f t="shared" si="77"/>
        <v>2</v>
      </c>
      <c r="AM128" s="713"/>
      <c r="AN128" s="714"/>
      <c r="AO128" s="708">
        <f t="shared" ref="AO128:AV128" si="78">AO127/2</f>
        <v>1</v>
      </c>
      <c r="AP128" s="708">
        <f t="shared" si="78"/>
        <v>1</v>
      </c>
      <c r="AQ128" s="708">
        <f t="shared" si="78"/>
        <v>1</v>
      </c>
      <c r="AR128" s="708">
        <f t="shared" si="78"/>
        <v>1</v>
      </c>
      <c r="AS128" s="708">
        <f t="shared" si="78"/>
        <v>1</v>
      </c>
      <c r="AT128" s="708">
        <f t="shared" si="78"/>
        <v>1</v>
      </c>
      <c r="AU128" s="708">
        <f t="shared" si="78"/>
        <v>1</v>
      </c>
      <c r="AV128" s="708">
        <f t="shared" si="78"/>
        <v>1</v>
      </c>
      <c r="AW128" s="1970"/>
      <c r="AX128" s="1972"/>
      <c r="AY128" s="1973"/>
      <c r="AZ128" s="1973"/>
      <c r="BA128" s="1973"/>
      <c r="BB128" s="1973"/>
      <c r="BC128" s="1973"/>
      <c r="BD128" s="1973"/>
      <c r="BE128" s="1973"/>
      <c r="BF128" s="1973"/>
      <c r="BG128" s="1974"/>
      <c r="BH128" s="24"/>
      <c r="BI128" s="1969"/>
      <c r="BJ128" s="1969"/>
    </row>
    <row r="129" spans="2:62">
      <c r="B129" s="1987" t="s">
        <v>172</v>
      </c>
      <c r="C129" s="1989" t="s">
        <v>173</v>
      </c>
      <c r="D129" s="1990"/>
      <c r="E129" s="715" t="s">
        <v>249</v>
      </c>
      <c r="F129" s="692"/>
      <c r="G129" s="716">
        <f>G131+G135+G141</f>
        <v>18</v>
      </c>
      <c r="H129" s="717">
        <f t="shared" ref="H129:W130" si="79">H131+H135+H141</f>
        <v>18</v>
      </c>
      <c r="I129" s="717">
        <f t="shared" si="79"/>
        <v>18</v>
      </c>
      <c r="J129" s="717">
        <f t="shared" si="79"/>
        <v>18</v>
      </c>
      <c r="K129" s="717">
        <f t="shared" si="79"/>
        <v>18</v>
      </c>
      <c r="L129" s="717">
        <f t="shared" si="79"/>
        <v>18</v>
      </c>
      <c r="M129" s="717">
        <f t="shared" si="79"/>
        <v>18</v>
      </c>
      <c r="N129" s="717">
        <f t="shared" si="79"/>
        <v>18</v>
      </c>
      <c r="O129" s="717">
        <f t="shared" si="79"/>
        <v>18</v>
      </c>
      <c r="P129" s="717">
        <f t="shared" si="79"/>
        <v>18</v>
      </c>
      <c r="Q129" s="717">
        <f t="shared" si="79"/>
        <v>18</v>
      </c>
      <c r="R129" s="717">
        <f t="shared" si="79"/>
        <v>18</v>
      </c>
      <c r="S129" s="717">
        <f t="shared" si="79"/>
        <v>18</v>
      </c>
      <c r="T129" s="717">
        <f t="shared" si="79"/>
        <v>18</v>
      </c>
      <c r="U129" s="717">
        <f t="shared" si="79"/>
        <v>18</v>
      </c>
      <c r="V129" s="717">
        <f t="shared" si="79"/>
        <v>18</v>
      </c>
      <c r="W129" s="717">
        <f t="shared" si="79"/>
        <v>18</v>
      </c>
      <c r="X129" s="1905"/>
      <c r="Y129" s="1907"/>
      <c r="Z129" s="717">
        <f t="shared" ref="Z129:AV130" si="80">Z131+Z135+Z141</f>
        <v>16</v>
      </c>
      <c r="AA129" s="717">
        <f t="shared" si="80"/>
        <v>16</v>
      </c>
      <c r="AB129" s="717">
        <f t="shared" si="80"/>
        <v>16</v>
      </c>
      <c r="AC129" s="717">
        <f t="shared" si="80"/>
        <v>16</v>
      </c>
      <c r="AD129" s="717">
        <f t="shared" si="80"/>
        <v>16</v>
      </c>
      <c r="AE129" s="717">
        <f t="shared" si="80"/>
        <v>16</v>
      </c>
      <c r="AF129" s="717">
        <f t="shared" si="80"/>
        <v>16</v>
      </c>
      <c r="AG129" s="717">
        <f t="shared" si="80"/>
        <v>16</v>
      </c>
      <c r="AH129" s="717">
        <f t="shared" si="80"/>
        <v>16</v>
      </c>
      <c r="AI129" s="717">
        <f t="shared" si="80"/>
        <v>16</v>
      </c>
      <c r="AJ129" s="717">
        <f t="shared" si="80"/>
        <v>16</v>
      </c>
      <c r="AK129" s="717">
        <f t="shared" si="80"/>
        <v>16</v>
      </c>
      <c r="AL129" s="717">
        <f t="shared" si="80"/>
        <v>16</v>
      </c>
      <c r="AM129" s="718">
        <f t="shared" si="80"/>
        <v>36</v>
      </c>
      <c r="AN129" s="718">
        <f t="shared" si="80"/>
        <v>36</v>
      </c>
      <c r="AO129" s="717">
        <f t="shared" si="80"/>
        <v>16</v>
      </c>
      <c r="AP129" s="717">
        <f t="shared" si="80"/>
        <v>16</v>
      </c>
      <c r="AQ129" s="717">
        <f t="shared" si="80"/>
        <v>16</v>
      </c>
      <c r="AR129" s="717">
        <f t="shared" si="80"/>
        <v>16</v>
      </c>
      <c r="AS129" s="717">
        <f t="shared" si="80"/>
        <v>16</v>
      </c>
      <c r="AT129" s="717">
        <f t="shared" si="80"/>
        <v>16</v>
      </c>
      <c r="AU129" s="717">
        <f t="shared" si="80"/>
        <v>16</v>
      </c>
      <c r="AV129" s="717">
        <f t="shared" si="80"/>
        <v>16</v>
      </c>
      <c r="AW129" s="1970"/>
      <c r="AX129" s="1972"/>
      <c r="AY129" s="1973"/>
      <c r="AZ129" s="1973"/>
      <c r="BA129" s="1973"/>
      <c r="BB129" s="1973"/>
      <c r="BC129" s="1973"/>
      <c r="BD129" s="1973"/>
      <c r="BE129" s="1973"/>
      <c r="BF129" s="1973"/>
      <c r="BG129" s="1974"/>
      <c r="BH129" s="23"/>
      <c r="BI129" s="1993">
        <f>BI131+BI135+BI141</f>
        <v>714</v>
      </c>
      <c r="BJ129" s="1993">
        <f>BJ131+BJ135+BJ141</f>
        <v>321</v>
      </c>
    </row>
    <row r="130" spans="2:62" ht="15.75" thickBot="1">
      <c r="B130" s="1988"/>
      <c r="C130" s="1991"/>
      <c r="D130" s="1992"/>
      <c r="E130" s="719" t="s">
        <v>251</v>
      </c>
      <c r="F130" s="692"/>
      <c r="G130" s="720">
        <f>G132+G136+G142</f>
        <v>9</v>
      </c>
      <c r="H130" s="721">
        <f t="shared" si="79"/>
        <v>9</v>
      </c>
      <c r="I130" s="721">
        <f t="shared" si="79"/>
        <v>9</v>
      </c>
      <c r="J130" s="721">
        <f t="shared" si="79"/>
        <v>9</v>
      </c>
      <c r="K130" s="721">
        <f t="shared" si="79"/>
        <v>9</v>
      </c>
      <c r="L130" s="721">
        <f t="shared" si="79"/>
        <v>9</v>
      </c>
      <c r="M130" s="721">
        <f t="shared" si="79"/>
        <v>9</v>
      </c>
      <c r="N130" s="721">
        <f t="shared" si="79"/>
        <v>9</v>
      </c>
      <c r="O130" s="721">
        <f t="shared" si="79"/>
        <v>9</v>
      </c>
      <c r="P130" s="721">
        <f t="shared" si="79"/>
        <v>9</v>
      </c>
      <c r="Q130" s="721">
        <f t="shared" si="79"/>
        <v>9</v>
      </c>
      <c r="R130" s="721">
        <f t="shared" si="79"/>
        <v>9</v>
      </c>
      <c r="S130" s="721">
        <f t="shared" si="79"/>
        <v>9</v>
      </c>
      <c r="T130" s="721">
        <f t="shared" si="79"/>
        <v>9</v>
      </c>
      <c r="U130" s="721">
        <f t="shared" si="79"/>
        <v>9</v>
      </c>
      <c r="V130" s="721">
        <f t="shared" si="79"/>
        <v>9</v>
      </c>
      <c r="W130" s="721">
        <f t="shared" si="79"/>
        <v>9</v>
      </c>
      <c r="X130" s="1905"/>
      <c r="Y130" s="1907"/>
      <c r="Z130" s="721">
        <f t="shared" si="80"/>
        <v>8</v>
      </c>
      <c r="AA130" s="721">
        <f t="shared" si="80"/>
        <v>8</v>
      </c>
      <c r="AB130" s="721">
        <f t="shared" si="80"/>
        <v>8</v>
      </c>
      <c r="AC130" s="721">
        <f t="shared" si="80"/>
        <v>8</v>
      </c>
      <c r="AD130" s="721">
        <f t="shared" si="80"/>
        <v>8</v>
      </c>
      <c r="AE130" s="721">
        <f t="shared" si="80"/>
        <v>8</v>
      </c>
      <c r="AF130" s="721">
        <f t="shared" si="80"/>
        <v>8</v>
      </c>
      <c r="AG130" s="721">
        <f t="shared" si="80"/>
        <v>8</v>
      </c>
      <c r="AH130" s="721">
        <f t="shared" si="80"/>
        <v>8</v>
      </c>
      <c r="AI130" s="721">
        <f t="shared" si="80"/>
        <v>8</v>
      </c>
      <c r="AJ130" s="721">
        <f t="shared" si="80"/>
        <v>8</v>
      </c>
      <c r="AK130" s="721">
        <f t="shared" si="80"/>
        <v>8</v>
      </c>
      <c r="AL130" s="721">
        <f t="shared" si="80"/>
        <v>8</v>
      </c>
      <c r="AM130" s="721">
        <f t="shared" si="80"/>
        <v>0</v>
      </c>
      <c r="AN130" s="721">
        <f t="shared" si="80"/>
        <v>0</v>
      </c>
      <c r="AO130" s="721">
        <f t="shared" si="80"/>
        <v>8</v>
      </c>
      <c r="AP130" s="721">
        <f t="shared" si="80"/>
        <v>8</v>
      </c>
      <c r="AQ130" s="721">
        <f t="shared" si="80"/>
        <v>8</v>
      </c>
      <c r="AR130" s="721">
        <f t="shared" si="80"/>
        <v>8</v>
      </c>
      <c r="AS130" s="721">
        <f t="shared" si="80"/>
        <v>8</v>
      </c>
      <c r="AT130" s="721">
        <f t="shared" si="80"/>
        <v>8</v>
      </c>
      <c r="AU130" s="721">
        <f t="shared" si="80"/>
        <v>8</v>
      </c>
      <c r="AV130" s="721">
        <f t="shared" si="80"/>
        <v>8</v>
      </c>
      <c r="AW130" s="1970"/>
      <c r="AX130" s="1972"/>
      <c r="AY130" s="1973"/>
      <c r="AZ130" s="1973"/>
      <c r="BA130" s="1973"/>
      <c r="BB130" s="1973"/>
      <c r="BC130" s="1973"/>
      <c r="BD130" s="1973"/>
      <c r="BE130" s="1973"/>
      <c r="BF130" s="1973"/>
      <c r="BG130" s="1974"/>
      <c r="BH130" s="722"/>
      <c r="BI130" s="1994"/>
      <c r="BJ130" s="1994"/>
    </row>
    <row r="131" spans="2:62">
      <c r="B131" s="2007" t="s">
        <v>174</v>
      </c>
      <c r="C131" s="2009" t="s">
        <v>453</v>
      </c>
      <c r="D131" s="2010"/>
      <c r="E131" s="679" t="s">
        <v>249</v>
      </c>
      <c r="F131" s="692"/>
      <c r="G131" s="723">
        <f>G133</f>
        <v>8</v>
      </c>
      <c r="H131" s="694">
        <f t="shared" ref="H131:W132" si="81">H133</f>
        <v>8</v>
      </c>
      <c r="I131" s="694">
        <f t="shared" si="81"/>
        <v>8</v>
      </c>
      <c r="J131" s="694">
        <f t="shared" si="81"/>
        <v>8</v>
      </c>
      <c r="K131" s="694">
        <f t="shared" si="81"/>
        <v>8</v>
      </c>
      <c r="L131" s="694">
        <f t="shared" si="81"/>
        <v>8</v>
      </c>
      <c r="M131" s="694">
        <f t="shared" si="81"/>
        <v>8</v>
      </c>
      <c r="N131" s="694">
        <f t="shared" si="81"/>
        <v>8</v>
      </c>
      <c r="O131" s="694">
        <f t="shared" si="81"/>
        <v>8</v>
      </c>
      <c r="P131" s="694">
        <f t="shared" si="81"/>
        <v>8</v>
      </c>
      <c r="Q131" s="694">
        <f t="shared" si="81"/>
        <v>8</v>
      </c>
      <c r="R131" s="694">
        <f t="shared" si="81"/>
        <v>8</v>
      </c>
      <c r="S131" s="694">
        <f t="shared" si="81"/>
        <v>8</v>
      </c>
      <c r="T131" s="694">
        <f t="shared" si="81"/>
        <v>8</v>
      </c>
      <c r="U131" s="694">
        <f t="shared" si="81"/>
        <v>8</v>
      </c>
      <c r="V131" s="694">
        <f t="shared" si="81"/>
        <v>8</v>
      </c>
      <c r="W131" s="694">
        <f t="shared" si="81"/>
        <v>8</v>
      </c>
      <c r="X131" s="1905"/>
      <c r="Y131" s="1907"/>
      <c r="Z131" s="694">
        <f t="shared" ref="Z131:AL132" si="82">Z133</f>
        <v>8</v>
      </c>
      <c r="AA131" s="694">
        <f t="shared" si="82"/>
        <v>8</v>
      </c>
      <c r="AB131" s="694">
        <f t="shared" si="82"/>
        <v>8</v>
      </c>
      <c r="AC131" s="694">
        <f t="shared" si="82"/>
        <v>8</v>
      </c>
      <c r="AD131" s="694">
        <f t="shared" si="82"/>
        <v>8</v>
      </c>
      <c r="AE131" s="694">
        <f t="shared" si="82"/>
        <v>8</v>
      </c>
      <c r="AF131" s="694">
        <f t="shared" si="82"/>
        <v>8</v>
      </c>
      <c r="AG131" s="694">
        <f t="shared" si="82"/>
        <v>8</v>
      </c>
      <c r="AH131" s="694">
        <f t="shared" si="82"/>
        <v>8</v>
      </c>
      <c r="AI131" s="694">
        <f t="shared" si="82"/>
        <v>8</v>
      </c>
      <c r="AJ131" s="694">
        <f t="shared" si="82"/>
        <v>8</v>
      </c>
      <c r="AK131" s="694">
        <f t="shared" si="82"/>
        <v>8</v>
      </c>
      <c r="AL131" s="724">
        <f t="shared" si="82"/>
        <v>8</v>
      </c>
      <c r="AM131" s="2013"/>
      <c r="AN131" s="2014"/>
      <c r="AO131" s="725">
        <f t="shared" ref="AO131:AV132" si="83">AO133</f>
        <v>8</v>
      </c>
      <c r="AP131" s="694">
        <f t="shared" si="83"/>
        <v>8</v>
      </c>
      <c r="AQ131" s="694">
        <f t="shared" si="83"/>
        <v>8</v>
      </c>
      <c r="AR131" s="694">
        <f t="shared" si="83"/>
        <v>8</v>
      </c>
      <c r="AS131" s="694">
        <f t="shared" si="83"/>
        <v>8</v>
      </c>
      <c r="AT131" s="694">
        <f t="shared" si="83"/>
        <v>8</v>
      </c>
      <c r="AU131" s="694">
        <f t="shared" si="83"/>
        <v>8</v>
      </c>
      <c r="AV131" s="694">
        <f t="shared" si="83"/>
        <v>8</v>
      </c>
      <c r="AW131" s="1970"/>
      <c r="AX131" s="1972"/>
      <c r="AY131" s="1973"/>
      <c r="AZ131" s="1973"/>
      <c r="BA131" s="1973"/>
      <c r="BB131" s="1973"/>
      <c r="BC131" s="1973"/>
      <c r="BD131" s="1973"/>
      <c r="BE131" s="1973"/>
      <c r="BF131" s="1973"/>
      <c r="BG131" s="1974"/>
      <c r="BH131" s="23"/>
      <c r="BI131" s="1961">
        <f>BI133</f>
        <v>304</v>
      </c>
      <c r="BJ131" s="1961">
        <f>BJ133</f>
        <v>152</v>
      </c>
    </row>
    <row r="132" spans="2:62">
      <c r="B132" s="2008"/>
      <c r="C132" s="2011"/>
      <c r="D132" s="2012"/>
      <c r="E132" s="680" t="s">
        <v>251</v>
      </c>
      <c r="F132" s="692"/>
      <c r="G132" s="697">
        <f>G134</f>
        <v>4</v>
      </c>
      <c r="H132" s="698">
        <f t="shared" si="81"/>
        <v>4</v>
      </c>
      <c r="I132" s="698">
        <f t="shared" si="81"/>
        <v>4</v>
      </c>
      <c r="J132" s="698">
        <f t="shared" si="81"/>
        <v>4</v>
      </c>
      <c r="K132" s="698">
        <f t="shared" si="81"/>
        <v>4</v>
      </c>
      <c r="L132" s="698">
        <f t="shared" si="81"/>
        <v>4</v>
      </c>
      <c r="M132" s="698">
        <f t="shared" si="81"/>
        <v>4</v>
      </c>
      <c r="N132" s="698">
        <f t="shared" si="81"/>
        <v>4</v>
      </c>
      <c r="O132" s="698">
        <f t="shared" si="81"/>
        <v>4</v>
      </c>
      <c r="P132" s="698">
        <f t="shared" si="81"/>
        <v>4</v>
      </c>
      <c r="Q132" s="698">
        <f t="shared" si="81"/>
        <v>4</v>
      </c>
      <c r="R132" s="698">
        <f t="shared" si="81"/>
        <v>4</v>
      </c>
      <c r="S132" s="698">
        <f t="shared" si="81"/>
        <v>4</v>
      </c>
      <c r="T132" s="698">
        <f t="shared" si="81"/>
        <v>4</v>
      </c>
      <c r="U132" s="698">
        <f t="shared" si="81"/>
        <v>4</v>
      </c>
      <c r="V132" s="698">
        <f t="shared" si="81"/>
        <v>4</v>
      </c>
      <c r="W132" s="698">
        <f t="shared" si="81"/>
        <v>4</v>
      </c>
      <c r="X132" s="1905"/>
      <c r="Y132" s="1907"/>
      <c r="Z132" s="698">
        <f t="shared" si="82"/>
        <v>4</v>
      </c>
      <c r="AA132" s="698">
        <f t="shared" si="82"/>
        <v>4</v>
      </c>
      <c r="AB132" s="698">
        <f t="shared" si="82"/>
        <v>4</v>
      </c>
      <c r="AC132" s="698">
        <f t="shared" si="82"/>
        <v>4</v>
      </c>
      <c r="AD132" s="698">
        <f t="shared" si="82"/>
        <v>4</v>
      </c>
      <c r="AE132" s="698">
        <f t="shared" si="82"/>
        <v>4</v>
      </c>
      <c r="AF132" s="698">
        <f t="shared" si="82"/>
        <v>4</v>
      </c>
      <c r="AG132" s="698">
        <f t="shared" si="82"/>
        <v>4</v>
      </c>
      <c r="AH132" s="698">
        <f t="shared" si="82"/>
        <v>4</v>
      </c>
      <c r="AI132" s="698">
        <f t="shared" si="82"/>
        <v>4</v>
      </c>
      <c r="AJ132" s="698">
        <f t="shared" si="82"/>
        <v>4</v>
      </c>
      <c r="AK132" s="698">
        <f t="shared" si="82"/>
        <v>4</v>
      </c>
      <c r="AL132" s="726">
        <f t="shared" si="82"/>
        <v>4</v>
      </c>
      <c r="AM132" s="2015"/>
      <c r="AN132" s="2016"/>
      <c r="AO132" s="727">
        <f t="shared" si="83"/>
        <v>4</v>
      </c>
      <c r="AP132" s="698">
        <f t="shared" si="83"/>
        <v>4</v>
      </c>
      <c r="AQ132" s="698">
        <f t="shared" si="83"/>
        <v>4</v>
      </c>
      <c r="AR132" s="698">
        <f t="shared" si="83"/>
        <v>4</v>
      </c>
      <c r="AS132" s="698">
        <f t="shared" si="83"/>
        <v>4</v>
      </c>
      <c r="AT132" s="698">
        <f t="shared" si="83"/>
        <v>4</v>
      </c>
      <c r="AU132" s="698">
        <f t="shared" si="83"/>
        <v>4</v>
      </c>
      <c r="AV132" s="698">
        <f t="shared" si="83"/>
        <v>4</v>
      </c>
      <c r="AW132" s="1970"/>
      <c r="AX132" s="1972"/>
      <c r="AY132" s="1973"/>
      <c r="AZ132" s="1973"/>
      <c r="BA132" s="1973"/>
      <c r="BB132" s="1973"/>
      <c r="BC132" s="1973"/>
      <c r="BD132" s="1973"/>
      <c r="BE132" s="1973"/>
      <c r="BF132" s="1973"/>
      <c r="BG132" s="1974"/>
      <c r="BH132" s="23"/>
      <c r="BI132" s="1962"/>
      <c r="BJ132" s="1962"/>
    </row>
    <row r="133" spans="2:62" ht="29.25" customHeight="1">
      <c r="B133" s="1984" t="s">
        <v>175</v>
      </c>
      <c r="C133" s="2020" t="s">
        <v>176</v>
      </c>
      <c r="D133" s="2021"/>
      <c r="E133" s="681" t="s">
        <v>249</v>
      </c>
      <c r="F133" s="686"/>
      <c r="G133" s="683">
        <f>'График 2'!K29+'График 2'!K30</f>
        <v>8</v>
      </c>
      <c r="H133" s="684">
        <f>'График 2'!L29+'График 2'!L30</f>
        <v>8</v>
      </c>
      <c r="I133" s="684">
        <f>'График 2'!M29+'График 2'!M30</f>
        <v>8</v>
      </c>
      <c r="J133" s="684">
        <f>'График 2'!N29+'График 2'!N30</f>
        <v>8</v>
      </c>
      <c r="K133" s="684">
        <f>'График 2'!O29+'График 2'!O30</f>
        <v>8</v>
      </c>
      <c r="L133" s="684">
        <f>'График 2'!P29+'График 2'!P30</f>
        <v>8</v>
      </c>
      <c r="M133" s="684">
        <f>'График 2'!Q29+'График 2'!Q30</f>
        <v>8</v>
      </c>
      <c r="N133" s="684">
        <f>'График 2'!R29+'График 2'!R30</f>
        <v>8</v>
      </c>
      <c r="O133" s="684">
        <f>'График 2'!S29+'График 2'!S30</f>
        <v>8</v>
      </c>
      <c r="P133" s="684">
        <f>'График 2'!T29+'График 2'!T30</f>
        <v>8</v>
      </c>
      <c r="Q133" s="684">
        <f>'График 2'!U29+'График 2'!U30</f>
        <v>8</v>
      </c>
      <c r="R133" s="684">
        <f>'График 2'!V29+'График 2'!V30</f>
        <v>8</v>
      </c>
      <c r="S133" s="684">
        <f>'График 2'!W29+'График 2'!W30</f>
        <v>8</v>
      </c>
      <c r="T133" s="684">
        <f>'График 2'!X29+'График 2'!X30</f>
        <v>8</v>
      </c>
      <c r="U133" s="684">
        <f>'График 2'!Y29+'График 2'!Y30</f>
        <v>8</v>
      </c>
      <c r="V133" s="684">
        <f>'График 2'!Z29+'График 2'!Z30</f>
        <v>8</v>
      </c>
      <c r="W133" s="684">
        <f>'График 2'!AA29+'График 2'!AA30</f>
        <v>8</v>
      </c>
      <c r="X133" s="1905"/>
      <c r="Y133" s="1907"/>
      <c r="Z133" s="684">
        <f>'График 2'!AD29+'График 2'!AD30</f>
        <v>8</v>
      </c>
      <c r="AA133" s="684">
        <f>'График 2'!AE29+'График 2'!AE30</f>
        <v>8</v>
      </c>
      <c r="AB133" s="684">
        <f>'График 2'!AF29+'График 2'!AF30</f>
        <v>8</v>
      </c>
      <c r="AC133" s="684">
        <f>'График 2'!AG29+'График 2'!AG30</f>
        <v>8</v>
      </c>
      <c r="AD133" s="684">
        <f>'График 2'!AH29+'График 2'!AH30</f>
        <v>8</v>
      </c>
      <c r="AE133" s="684">
        <f>'График 2'!AI29+'График 2'!AI30</f>
        <v>8</v>
      </c>
      <c r="AF133" s="684">
        <f>'График 2'!AJ29+'График 2'!AJ30</f>
        <v>8</v>
      </c>
      <c r="AG133" s="684">
        <f>'График 2'!AK29+'График 2'!AK30</f>
        <v>8</v>
      </c>
      <c r="AH133" s="684">
        <f>'График 2'!AL29+'График 2'!AL30</f>
        <v>8</v>
      </c>
      <c r="AI133" s="684">
        <f>'График 2'!AM29+'График 2'!AM30</f>
        <v>8</v>
      </c>
      <c r="AJ133" s="684">
        <f>'График 2'!AN29+'График 2'!AN30</f>
        <v>8</v>
      </c>
      <c r="AK133" s="684">
        <f>'График 2'!AO29+'График 2'!AO30</f>
        <v>8</v>
      </c>
      <c r="AL133" s="709">
        <f>'График 2'!AP29+'График 2'!AP30</f>
        <v>8</v>
      </c>
      <c r="AM133" s="2015"/>
      <c r="AN133" s="2016"/>
      <c r="AO133" s="710">
        <f>'График 2'!AS29+'График 2'!AS30</f>
        <v>8</v>
      </c>
      <c r="AP133" s="684">
        <f>'График 2'!AT29+'График 2'!AT30</f>
        <v>8</v>
      </c>
      <c r="AQ133" s="684">
        <f>'График 2'!AU29+'График 2'!AU30</f>
        <v>8</v>
      </c>
      <c r="AR133" s="684">
        <f>'График 2'!AV29+'График 2'!AV30</f>
        <v>8</v>
      </c>
      <c r="AS133" s="684">
        <f>'График 2'!AW29+'График 2'!AW30</f>
        <v>8</v>
      </c>
      <c r="AT133" s="684">
        <f>'График 2'!AX29+'График 2'!AX30</f>
        <v>8</v>
      </c>
      <c r="AU133" s="684">
        <f>'График 2'!AY29+'График 2'!AY30</f>
        <v>8</v>
      </c>
      <c r="AV133" s="684">
        <f>'График 2'!AZ29+'График 2'!AZ30</f>
        <v>8</v>
      </c>
      <c r="AW133" s="1970"/>
      <c r="AX133" s="1972"/>
      <c r="AY133" s="1973"/>
      <c r="AZ133" s="1973"/>
      <c r="BA133" s="1973"/>
      <c r="BB133" s="1973"/>
      <c r="BC133" s="1973"/>
      <c r="BD133" s="1973"/>
      <c r="BE133" s="1973"/>
      <c r="BF133" s="1973"/>
      <c r="BG133" s="1974"/>
      <c r="BH133" s="24"/>
      <c r="BI133" s="1968">
        <f>SUM(G133:W133,Z133:AL133,AO133:AV133)</f>
        <v>304</v>
      </c>
      <c r="BJ133" s="1968">
        <f>SUM(G134:W134,Z134:AL134,AO134:AV134)</f>
        <v>152</v>
      </c>
    </row>
    <row r="134" spans="2:62" ht="29.25" customHeight="1" thickBot="1">
      <c r="B134" s="2019"/>
      <c r="C134" s="2022"/>
      <c r="D134" s="2023"/>
      <c r="E134" s="728" t="s">
        <v>251</v>
      </c>
      <c r="F134" s="686"/>
      <c r="G134" s="687">
        <f>G133/2</f>
        <v>4</v>
      </c>
      <c r="H134" s="708">
        <f t="shared" ref="H134:W134" si="84">H133/2</f>
        <v>4</v>
      </c>
      <c r="I134" s="708">
        <f t="shared" si="84"/>
        <v>4</v>
      </c>
      <c r="J134" s="708">
        <f t="shared" si="84"/>
        <v>4</v>
      </c>
      <c r="K134" s="708">
        <f t="shared" si="84"/>
        <v>4</v>
      </c>
      <c r="L134" s="708">
        <f t="shared" si="84"/>
        <v>4</v>
      </c>
      <c r="M134" s="708">
        <f t="shared" si="84"/>
        <v>4</v>
      </c>
      <c r="N134" s="708">
        <f t="shared" si="84"/>
        <v>4</v>
      </c>
      <c r="O134" s="708">
        <f t="shared" si="84"/>
        <v>4</v>
      </c>
      <c r="P134" s="708">
        <f t="shared" si="84"/>
        <v>4</v>
      </c>
      <c r="Q134" s="708">
        <f t="shared" si="84"/>
        <v>4</v>
      </c>
      <c r="R134" s="708">
        <f t="shared" si="84"/>
        <v>4</v>
      </c>
      <c r="S134" s="708">
        <f t="shared" si="84"/>
        <v>4</v>
      </c>
      <c r="T134" s="708">
        <f t="shared" si="84"/>
        <v>4</v>
      </c>
      <c r="U134" s="708">
        <f t="shared" si="84"/>
        <v>4</v>
      </c>
      <c r="V134" s="708">
        <f t="shared" si="84"/>
        <v>4</v>
      </c>
      <c r="W134" s="708">
        <f t="shared" si="84"/>
        <v>4</v>
      </c>
      <c r="X134" s="1905"/>
      <c r="Y134" s="1907"/>
      <c r="Z134" s="729">
        <f t="shared" ref="Z134:AL134" si="85">Z133/2</f>
        <v>4</v>
      </c>
      <c r="AA134" s="729">
        <f t="shared" si="85"/>
        <v>4</v>
      </c>
      <c r="AB134" s="729">
        <f t="shared" si="85"/>
        <v>4</v>
      </c>
      <c r="AC134" s="729">
        <f t="shared" si="85"/>
        <v>4</v>
      </c>
      <c r="AD134" s="729">
        <f t="shared" si="85"/>
        <v>4</v>
      </c>
      <c r="AE134" s="729">
        <f t="shared" si="85"/>
        <v>4</v>
      </c>
      <c r="AF134" s="729">
        <f t="shared" si="85"/>
        <v>4</v>
      </c>
      <c r="AG134" s="729">
        <f t="shared" si="85"/>
        <v>4</v>
      </c>
      <c r="AH134" s="729">
        <f t="shared" si="85"/>
        <v>4</v>
      </c>
      <c r="AI134" s="729">
        <f t="shared" si="85"/>
        <v>4</v>
      </c>
      <c r="AJ134" s="729">
        <f t="shared" si="85"/>
        <v>4</v>
      </c>
      <c r="AK134" s="729">
        <f t="shared" si="85"/>
        <v>4</v>
      </c>
      <c r="AL134" s="730">
        <f t="shared" si="85"/>
        <v>4</v>
      </c>
      <c r="AM134" s="2015"/>
      <c r="AN134" s="2016"/>
      <c r="AO134" s="731">
        <f t="shared" ref="AO134:AV134" si="86">AO133/2</f>
        <v>4</v>
      </c>
      <c r="AP134" s="729">
        <f t="shared" si="86"/>
        <v>4</v>
      </c>
      <c r="AQ134" s="729">
        <f t="shared" si="86"/>
        <v>4</v>
      </c>
      <c r="AR134" s="729">
        <f t="shared" si="86"/>
        <v>4</v>
      </c>
      <c r="AS134" s="729">
        <f t="shared" si="86"/>
        <v>4</v>
      </c>
      <c r="AT134" s="729">
        <f t="shared" si="86"/>
        <v>4</v>
      </c>
      <c r="AU134" s="729">
        <f t="shared" si="86"/>
        <v>4</v>
      </c>
      <c r="AV134" s="729">
        <f t="shared" si="86"/>
        <v>4</v>
      </c>
      <c r="AW134" s="1970"/>
      <c r="AX134" s="1972"/>
      <c r="AY134" s="1973"/>
      <c r="AZ134" s="1973"/>
      <c r="BA134" s="1973"/>
      <c r="BB134" s="1973"/>
      <c r="BC134" s="1973"/>
      <c r="BD134" s="1973"/>
      <c r="BE134" s="1973"/>
      <c r="BF134" s="1973"/>
      <c r="BG134" s="1974"/>
      <c r="BH134" s="24"/>
      <c r="BI134" s="1969"/>
      <c r="BJ134" s="1969"/>
    </row>
    <row r="135" spans="2:62">
      <c r="B135" s="2024" t="s">
        <v>181</v>
      </c>
      <c r="C135" s="2025" t="s">
        <v>182</v>
      </c>
      <c r="D135" s="2010"/>
      <c r="E135" s="679" t="s">
        <v>249</v>
      </c>
      <c r="F135" s="692"/>
      <c r="G135" s="701">
        <f>G137+G139</f>
        <v>10</v>
      </c>
      <c r="H135" s="702">
        <f t="shared" ref="H135:W136" si="87">H137+H139</f>
        <v>10</v>
      </c>
      <c r="I135" s="702">
        <f t="shared" si="87"/>
        <v>10</v>
      </c>
      <c r="J135" s="702">
        <f t="shared" si="87"/>
        <v>10</v>
      </c>
      <c r="K135" s="702">
        <f t="shared" si="87"/>
        <v>10</v>
      </c>
      <c r="L135" s="702">
        <f t="shared" si="87"/>
        <v>10</v>
      </c>
      <c r="M135" s="702">
        <f t="shared" si="87"/>
        <v>10</v>
      </c>
      <c r="N135" s="702">
        <f t="shared" si="87"/>
        <v>10</v>
      </c>
      <c r="O135" s="702">
        <f t="shared" si="87"/>
        <v>10</v>
      </c>
      <c r="P135" s="702">
        <f t="shared" si="87"/>
        <v>10</v>
      </c>
      <c r="Q135" s="702">
        <f t="shared" si="87"/>
        <v>10</v>
      </c>
      <c r="R135" s="702">
        <f t="shared" si="87"/>
        <v>10</v>
      </c>
      <c r="S135" s="702">
        <f t="shared" si="87"/>
        <v>10</v>
      </c>
      <c r="T135" s="702">
        <f t="shared" si="87"/>
        <v>10</v>
      </c>
      <c r="U135" s="702">
        <f t="shared" si="87"/>
        <v>10</v>
      </c>
      <c r="V135" s="702">
        <f t="shared" si="87"/>
        <v>10</v>
      </c>
      <c r="W135" s="702">
        <f t="shared" si="87"/>
        <v>10</v>
      </c>
      <c r="X135" s="1905"/>
      <c r="Y135" s="1907"/>
      <c r="Z135" s="702">
        <f t="shared" ref="Z135:AL136" si="88">Z137+Z139</f>
        <v>8</v>
      </c>
      <c r="AA135" s="702">
        <f t="shared" si="88"/>
        <v>8</v>
      </c>
      <c r="AB135" s="702">
        <f t="shared" si="88"/>
        <v>8</v>
      </c>
      <c r="AC135" s="702">
        <f t="shared" si="88"/>
        <v>8</v>
      </c>
      <c r="AD135" s="702">
        <f t="shared" si="88"/>
        <v>8</v>
      </c>
      <c r="AE135" s="702">
        <f t="shared" si="88"/>
        <v>8</v>
      </c>
      <c r="AF135" s="702">
        <f t="shared" si="88"/>
        <v>8</v>
      </c>
      <c r="AG135" s="702">
        <f t="shared" si="88"/>
        <v>8</v>
      </c>
      <c r="AH135" s="702">
        <f t="shared" si="88"/>
        <v>8</v>
      </c>
      <c r="AI135" s="702">
        <f t="shared" si="88"/>
        <v>8</v>
      </c>
      <c r="AJ135" s="702">
        <f t="shared" si="88"/>
        <v>8</v>
      </c>
      <c r="AK135" s="702">
        <f t="shared" si="88"/>
        <v>8</v>
      </c>
      <c r="AL135" s="732">
        <f t="shared" si="88"/>
        <v>8</v>
      </c>
      <c r="AM135" s="2015"/>
      <c r="AN135" s="2016"/>
      <c r="AO135" s="733">
        <f t="shared" ref="AO135:AV136" si="89">AO137+AO139</f>
        <v>8</v>
      </c>
      <c r="AP135" s="702">
        <f t="shared" si="89"/>
        <v>8</v>
      </c>
      <c r="AQ135" s="702">
        <f t="shared" si="89"/>
        <v>8</v>
      </c>
      <c r="AR135" s="702">
        <f t="shared" si="89"/>
        <v>8</v>
      </c>
      <c r="AS135" s="702">
        <f t="shared" si="89"/>
        <v>8</v>
      </c>
      <c r="AT135" s="702">
        <f t="shared" si="89"/>
        <v>8</v>
      </c>
      <c r="AU135" s="702">
        <f t="shared" si="89"/>
        <v>8</v>
      </c>
      <c r="AV135" s="702">
        <f t="shared" si="89"/>
        <v>8</v>
      </c>
      <c r="AW135" s="1970"/>
      <c r="AX135" s="1972"/>
      <c r="AY135" s="1973"/>
      <c r="AZ135" s="1973"/>
      <c r="BA135" s="1973"/>
      <c r="BB135" s="1973"/>
      <c r="BC135" s="1973"/>
      <c r="BD135" s="1973"/>
      <c r="BE135" s="1973"/>
      <c r="BF135" s="1973"/>
      <c r="BG135" s="1974"/>
      <c r="BH135" s="23"/>
      <c r="BI135" s="1961">
        <f>BI137+BI139</f>
        <v>338</v>
      </c>
      <c r="BJ135" s="1961">
        <f>BJ137+BJ139</f>
        <v>169</v>
      </c>
    </row>
    <row r="136" spans="2:62">
      <c r="B136" s="2008"/>
      <c r="C136" s="2026"/>
      <c r="D136" s="2012"/>
      <c r="E136" s="680" t="s">
        <v>251</v>
      </c>
      <c r="F136" s="692"/>
      <c r="G136" s="697">
        <f>G138+G140</f>
        <v>5</v>
      </c>
      <c r="H136" s="698">
        <f t="shared" si="87"/>
        <v>5</v>
      </c>
      <c r="I136" s="698">
        <f t="shared" si="87"/>
        <v>5</v>
      </c>
      <c r="J136" s="698">
        <f t="shared" si="87"/>
        <v>5</v>
      </c>
      <c r="K136" s="698">
        <f t="shared" si="87"/>
        <v>5</v>
      </c>
      <c r="L136" s="698">
        <f t="shared" si="87"/>
        <v>5</v>
      </c>
      <c r="M136" s="698">
        <f t="shared" si="87"/>
        <v>5</v>
      </c>
      <c r="N136" s="698">
        <f t="shared" si="87"/>
        <v>5</v>
      </c>
      <c r="O136" s="698">
        <f t="shared" si="87"/>
        <v>5</v>
      </c>
      <c r="P136" s="698">
        <f t="shared" si="87"/>
        <v>5</v>
      </c>
      <c r="Q136" s="698">
        <f t="shared" si="87"/>
        <v>5</v>
      </c>
      <c r="R136" s="698">
        <f t="shared" si="87"/>
        <v>5</v>
      </c>
      <c r="S136" s="698">
        <f t="shared" si="87"/>
        <v>5</v>
      </c>
      <c r="T136" s="698">
        <f t="shared" si="87"/>
        <v>5</v>
      </c>
      <c r="U136" s="698">
        <f t="shared" si="87"/>
        <v>5</v>
      </c>
      <c r="V136" s="698">
        <f t="shared" si="87"/>
        <v>5</v>
      </c>
      <c r="W136" s="698">
        <f t="shared" si="87"/>
        <v>5</v>
      </c>
      <c r="X136" s="1905"/>
      <c r="Y136" s="1907"/>
      <c r="Z136" s="698">
        <f t="shared" si="88"/>
        <v>4</v>
      </c>
      <c r="AA136" s="698">
        <f t="shared" si="88"/>
        <v>4</v>
      </c>
      <c r="AB136" s="698">
        <f t="shared" si="88"/>
        <v>4</v>
      </c>
      <c r="AC136" s="698">
        <f t="shared" si="88"/>
        <v>4</v>
      </c>
      <c r="AD136" s="698">
        <f t="shared" si="88"/>
        <v>4</v>
      </c>
      <c r="AE136" s="698">
        <f t="shared" si="88"/>
        <v>4</v>
      </c>
      <c r="AF136" s="698">
        <f t="shared" si="88"/>
        <v>4</v>
      </c>
      <c r="AG136" s="698">
        <f t="shared" si="88"/>
        <v>4</v>
      </c>
      <c r="AH136" s="698">
        <f t="shared" si="88"/>
        <v>4</v>
      </c>
      <c r="AI136" s="698">
        <f t="shared" si="88"/>
        <v>4</v>
      </c>
      <c r="AJ136" s="698">
        <f t="shared" si="88"/>
        <v>4</v>
      </c>
      <c r="AK136" s="698">
        <f t="shared" si="88"/>
        <v>4</v>
      </c>
      <c r="AL136" s="726">
        <f t="shared" si="88"/>
        <v>4</v>
      </c>
      <c r="AM136" s="2015"/>
      <c r="AN136" s="2016"/>
      <c r="AO136" s="727">
        <f t="shared" si="89"/>
        <v>4</v>
      </c>
      <c r="AP136" s="698">
        <f t="shared" si="89"/>
        <v>4</v>
      </c>
      <c r="AQ136" s="698">
        <f t="shared" si="89"/>
        <v>4</v>
      </c>
      <c r="AR136" s="698">
        <f t="shared" si="89"/>
        <v>4</v>
      </c>
      <c r="AS136" s="698">
        <f t="shared" si="89"/>
        <v>4</v>
      </c>
      <c r="AT136" s="698">
        <f t="shared" si="89"/>
        <v>4</v>
      </c>
      <c r="AU136" s="698">
        <f t="shared" si="89"/>
        <v>4</v>
      </c>
      <c r="AV136" s="698">
        <f t="shared" si="89"/>
        <v>4</v>
      </c>
      <c r="AW136" s="1970"/>
      <c r="AX136" s="1972"/>
      <c r="AY136" s="1973"/>
      <c r="AZ136" s="1973"/>
      <c r="BA136" s="1973"/>
      <c r="BB136" s="1973"/>
      <c r="BC136" s="1973"/>
      <c r="BD136" s="1973"/>
      <c r="BE136" s="1973"/>
      <c r="BF136" s="1973"/>
      <c r="BG136" s="1974"/>
      <c r="BH136" s="23"/>
      <c r="BI136" s="1962"/>
      <c r="BJ136" s="1962"/>
    </row>
    <row r="137" spans="2:62" ht="33" customHeight="1">
      <c r="B137" s="1984" t="s">
        <v>183</v>
      </c>
      <c r="C137" s="2027" t="s">
        <v>184</v>
      </c>
      <c r="D137" s="1965"/>
      <c r="E137" s="681" t="s">
        <v>249</v>
      </c>
      <c r="F137" s="686"/>
      <c r="G137" s="734">
        <f>'График 2'!K31+'График 2'!K32+'График 2'!K33+'График 2'!K34+'График 2'!K35+'График 2'!K36+'График 2'!K37</f>
        <v>8</v>
      </c>
      <c r="H137" s="735">
        <f>'График 2'!L31+'График 2'!L32+'График 2'!L33+'График 2'!L34+'График 2'!L35+'График 2'!L36+'График 2'!L37</f>
        <v>8</v>
      </c>
      <c r="I137" s="735">
        <f>'График 2'!M31+'График 2'!M32+'График 2'!M33+'График 2'!M34+'График 2'!M35+'График 2'!M36+'График 2'!M37</f>
        <v>8</v>
      </c>
      <c r="J137" s="735">
        <f>'График 2'!N31+'График 2'!N32+'График 2'!N33+'График 2'!N34+'График 2'!N35+'График 2'!N36+'График 2'!N37</f>
        <v>8</v>
      </c>
      <c r="K137" s="735">
        <f>'График 2'!O31+'График 2'!O32+'График 2'!O33+'График 2'!O34+'График 2'!O35+'График 2'!O36+'График 2'!O37</f>
        <v>8</v>
      </c>
      <c r="L137" s="735">
        <f>'График 2'!P31+'График 2'!P32+'График 2'!P33+'График 2'!P34+'График 2'!P35+'График 2'!P36+'График 2'!P37</f>
        <v>8</v>
      </c>
      <c r="M137" s="735">
        <f>'График 2'!Q31+'График 2'!Q32+'График 2'!Q33+'График 2'!Q34+'График 2'!Q35+'График 2'!Q36+'График 2'!Q37</f>
        <v>8</v>
      </c>
      <c r="N137" s="735">
        <f>'График 2'!R31+'График 2'!R32+'График 2'!R33+'График 2'!R34+'График 2'!R35+'График 2'!R36+'График 2'!R37</f>
        <v>8</v>
      </c>
      <c r="O137" s="735">
        <f>'График 2'!S31+'График 2'!S32+'График 2'!S33+'График 2'!S34+'График 2'!S35+'График 2'!S36+'График 2'!S37</f>
        <v>8</v>
      </c>
      <c r="P137" s="735">
        <f>'График 2'!T31+'График 2'!T32+'График 2'!T33+'График 2'!T34+'График 2'!T35+'График 2'!T36+'График 2'!T37</f>
        <v>8</v>
      </c>
      <c r="Q137" s="735">
        <f>'График 2'!U31+'График 2'!U32+'График 2'!U33+'График 2'!U34+'График 2'!U35+'График 2'!U36+'График 2'!U37</f>
        <v>8</v>
      </c>
      <c r="R137" s="735">
        <f>'График 2'!V31+'График 2'!V32+'График 2'!V33+'График 2'!V34+'График 2'!V35+'График 2'!V36+'График 2'!V37</f>
        <v>8</v>
      </c>
      <c r="S137" s="735">
        <f>'График 2'!W31+'График 2'!W32+'График 2'!W33+'График 2'!W34+'График 2'!W35+'График 2'!W36+'График 2'!W37</f>
        <v>8</v>
      </c>
      <c r="T137" s="735">
        <f>'График 2'!X31+'График 2'!X32+'График 2'!X33+'График 2'!X34+'График 2'!X35+'График 2'!X36+'График 2'!X37</f>
        <v>8</v>
      </c>
      <c r="U137" s="735">
        <f>'График 2'!Y31+'График 2'!Y32+'График 2'!Y33+'График 2'!Y34+'График 2'!Y35+'График 2'!Y36+'График 2'!Y37</f>
        <v>8</v>
      </c>
      <c r="V137" s="735">
        <f>'График 2'!Z31+'График 2'!Z32+'График 2'!Z33+'График 2'!Z34+'График 2'!Z35+'График 2'!Z36+'График 2'!Z37</f>
        <v>8</v>
      </c>
      <c r="W137" s="735">
        <f>'График 2'!AA31+'График 2'!AA32+'График 2'!AA33+'График 2'!AA34+'График 2'!AA35+'График 2'!AA36+'График 2'!AA37</f>
        <v>8</v>
      </c>
      <c r="X137" s="1905"/>
      <c r="Y137" s="1907"/>
      <c r="Z137" s="735">
        <f>'График 2'!AD31+'График 2'!AD32+'График 2'!AD33+'График 2'!AD34+'График 2'!AD35+'График 2'!AD36+'График 2'!AD37</f>
        <v>6</v>
      </c>
      <c r="AA137" s="735">
        <f>'График 2'!AE31+'График 2'!AE32+'График 2'!AE33+'График 2'!AE34+'График 2'!AE35+'График 2'!AE36+'График 2'!AE37</f>
        <v>6</v>
      </c>
      <c r="AB137" s="735">
        <f>'График 2'!AF31+'График 2'!AF32+'График 2'!AF33+'График 2'!AF34+'График 2'!AF35+'График 2'!AF36+'График 2'!AF37</f>
        <v>6</v>
      </c>
      <c r="AC137" s="735">
        <f>'График 2'!AG31+'График 2'!AG32+'График 2'!AG33+'График 2'!AG34+'График 2'!AG35+'График 2'!AG36+'График 2'!AG37</f>
        <v>6</v>
      </c>
      <c r="AD137" s="735">
        <f>'График 2'!AH31+'График 2'!AH32+'График 2'!AH33+'График 2'!AH34+'График 2'!AH35+'График 2'!AH36+'График 2'!AH37</f>
        <v>6</v>
      </c>
      <c r="AE137" s="735">
        <f>'График 2'!AI31+'График 2'!AI32+'График 2'!AI33+'График 2'!AI34+'График 2'!AI35+'График 2'!AI36+'График 2'!AI37</f>
        <v>6</v>
      </c>
      <c r="AF137" s="735">
        <f>'График 2'!AJ31+'График 2'!AJ32+'График 2'!AJ33+'График 2'!AJ34+'График 2'!AJ35+'График 2'!AJ36+'График 2'!AJ37</f>
        <v>6</v>
      </c>
      <c r="AG137" s="735">
        <f>'График 2'!AK31+'График 2'!AK32+'График 2'!AK33+'График 2'!AK34+'График 2'!AK35+'График 2'!AK36+'График 2'!AK37</f>
        <v>6</v>
      </c>
      <c r="AH137" s="735">
        <f>'График 2'!AL31+'График 2'!AL32+'График 2'!AL33+'График 2'!AL34+'График 2'!AL35+'График 2'!AL36+'График 2'!AL37</f>
        <v>6</v>
      </c>
      <c r="AI137" s="735">
        <f>'График 2'!AM31+'График 2'!AM32+'График 2'!AM33+'График 2'!AM34+'График 2'!AM35+'График 2'!AM36+'График 2'!AM37</f>
        <v>6</v>
      </c>
      <c r="AJ137" s="735">
        <f>'График 2'!AN31+'График 2'!AN32+'График 2'!AN33+'График 2'!AN34+'График 2'!AN35+'График 2'!AN36+'График 2'!AN37</f>
        <v>6</v>
      </c>
      <c r="AK137" s="735">
        <f>'График 2'!AO31+'График 2'!AO32+'График 2'!AO33+'График 2'!AO34+'График 2'!AO35+'График 2'!AO36+'График 2'!AO37</f>
        <v>6</v>
      </c>
      <c r="AL137" s="736">
        <f>'График 2'!AP31+'График 2'!AP32+'График 2'!AP33+'График 2'!AP34+'График 2'!AP35+'График 2'!AP36+'График 2'!AP37</f>
        <v>6</v>
      </c>
      <c r="AM137" s="2015"/>
      <c r="AN137" s="2016"/>
      <c r="AO137" s="737">
        <f>'График 2'!AS31+'График 2'!AS32+'График 2'!AS33+'График 2'!AS34+'График 2'!AS35+'График 2'!AS36+'График 2'!AS37</f>
        <v>6</v>
      </c>
      <c r="AP137" s="735">
        <f>'График 2'!AT31+'График 2'!AT32+'График 2'!AT33+'График 2'!AT34+'График 2'!AT35+'График 2'!AT36+'График 2'!AT37</f>
        <v>6</v>
      </c>
      <c r="AQ137" s="735">
        <f>'График 2'!AU31+'График 2'!AU32+'График 2'!AU33+'График 2'!AU34+'График 2'!AU35+'График 2'!AU36+'График 2'!AU37</f>
        <v>6</v>
      </c>
      <c r="AR137" s="735">
        <f>'График 2'!AV31+'График 2'!AV32+'График 2'!AV33+'График 2'!AV34+'График 2'!AV35+'График 2'!AV36+'График 2'!AV37</f>
        <v>6</v>
      </c>
      <c r="AS137" s="735">
        <f>'График 2'!AW31+'График 2'!AW32+'График 2'!AW33+'График 2'!AW34+'График 2'!AW35+'График 2'!AW36+'График 2'!AW37</f>
        <v>6</v>
      </c>
      <c r="AT137" s="735">
        <f>'График 2'!AX31+'График 2'!AX32+'График 2'!AX33+'График 2'!AX34+'График 2'!AX35+'График 2'!AX36+'График 2'!AX37</f>
        <v>6</v>
      </c>
      <c r="AU137" s="735">
        <f>'График 2'!AY31+'График 2'!AY32+'График 2'!AY33+'График 2'!AY34+'График 2'!AY35+'График 2'!AY36+'График 2'!AY37</f>
        <v>6</v>
      </c>
      <c r="AV137" s="735">
        <f>'График 2'!AZ31+'График 2'!AZ32+'График 2'!AZ33+'График 2'!AZ34+'График 2'!AZ35+'График 2'!AZ36+'График 2'!AZ37</f>
        <v>6</v>
      </c>
      <c r="AW137" s="1970"/>
      <c r="AX137" s="1972"/>
      <c r="AY137" s="1973"/>
      <c r="AZ137" s="1973"/>
      <c r="BA137" s="1973"/>
      <c r="BB137" s="1973"/>
      <c r="BC137" s="1973"/>
      <c r="BD137" s="1973"/>
      <c r="BE137" s="1973"/>
      <c r="BF137" s="1973"/>
      <c r="BG137" s="1974"/>
      <c r="BH137" s="24"/>
      <c r="BI137" s="1968">
        <f t="shared" ref="BI137" si="90">SUM(G137:W137,Z137:AL137,AO137:AV137)</f>
        <v>262</v>
      </c>
      <c r="BJ137" s="1968">
        <f t="shared" ref="BJ137" si="91">SUM(G138:W138,Z138:AL138,AO138:AV138)</f>
        <v>131</v>
      </c>
    </row>
    <row r="138" spans="2:62" ht="33" customHeight="1">
      <c r="B138" s="1839"/>
      <c r="C138" s="2028"/>
      <c r="D138" s="1967"/>
      <c r="E138" s="728" t="s">
        <v>251</v>
      </c>
      <c r="F138" s="686"/>
      <c r="G138" s="738">
        <f>G137/2</f>
        <v>4</v>
      </c>
      <c r="H138" s="729">
        <f t="shared" ref="H138:W138" si="92">H137/2</f>
        <v>4</v>
      </c>
      <c r="I138" s="729">
        <f t="shared" si="92"/>
        <v>4</v>
      </c>
      <c r="J138" s="729">
        <f t="shared" si="92"/>
        <v>4</v>
      </c>
      <c r="K138" s="729">
        <f t="shared" si="92"/>
        <v>4</v>
      </c>
      <c r="L138" s="729">
        <f t="shared" si="92"/>
        <v>4</v>
      </c>
      <c r="M138" s="729">
        <f t="shared" si="92"/>
        <v>4</v>
      </c>
      <c r="N138" s="729">
        <f t="shared" si="92"/>
        <v>4</v>
      </c>
      <c r="O138" s="729">
        <f t="shared" si="92"/>
        <v>4</v>
      </c>
      <c r="P138" s="729">
        <f t="shared" si="92"/>
        <v>4</v>
      </c>
      <c r="Q138" s="729">
        <f t="shared" si="92"/>
        <v>4</v>
      </c>
      <c r="R138" s="729">
        <f t="shared" si="92"/>
        <v>4</v>
      </c>
      <c r="S138" s="729">
        <f t="shared" si="92"/>
        <v>4</v>
      </c>
      <c r="T138" s="729">
        <f t="shared" si="92"/>
        <v>4</v>
      </c>
      <c r="U138" s="729">
        <f t="shared" si="92"/>
        <v>4</v>
      </c>
      <c r="V138" s="729">
        <f t="shared" si="92"/>
        <v>4</v>
      </c>
      <c r="W138" s="729">
        <f t="shared" si="92"/>
        <v>4</v>
      </c>
      <c r="X138" s="1905"/>
      <c r="Y138" s="1907"/>
      <c r="Z138" s="729">
        <f t="shared" ref="Z138:AL138" si="93">Z137/2</f>
        <v>3</v>
      </c>
      <c r="AA138" s="729">
        <f t="shared" si="93"/>
        <v>3</v>
      </c>
      <c r="AB138" s="729">
        <f t="shared" si="93"/>
        <v>3</v>
      </c>
      <c r="AC138" s="729">
        <f t="shared" si="93"/>
        <v>3</v>
      </c>
      <c r="AD138" s="729">
        <f t="shared" si="93"/>
        <v>3</v>
      </c>
      <c r="AE138" s="729">
        <f t="shared" si="93"/>
        <v>3</v>
      </c>
      <c r="AF138" s="729">
        <f t="shared" si="93"/>
        <v>3</v>
      </c>
      <c r="AG138" s="729">
        <f t="shared" si="93"/>
        <v>3</v>
      </c>
      <c r="AH138" s="729">
        <f t="shared" si="93"/>
        <v>3</v>
      </c>
      <c r="AI138" s="729">
        <f t="shared" si="93"/>
        <v>3</v>
      </c>
      <c r="AJ138" s="729">
        <f t="shared" si="93"/>
        <v>3</v>
      </c>
      <c r="AK138" s="729">
        <f t="shared" si="93"/>
        <v>3</v>
      </c>
      <c r="AL138" s="730">
        <f t="shared" si="93"/>
        <v>3</v>
      </c>
      <c r="AM138" s="2015"/>
      <c r="AN138" s="2016"/>
      <c r="AO138" s="731">
        <f t="shared" ref="AO138:AV138" si="94">AO137/2</f>
        <v>3</v>
      </c>
      <c r="AP138" s="729">
        <f t="shared" si="94"/>
        <v>3</v>
      </c>
      <c r="AQ138" s="729">
        <f t="shared" si="94"/>
        <v>3</v>
      </c>
      <c r="AR138" s="729">
        <f t="shared" si="94"/>
        <v>3</v>
      </c>
      <c r="AS138" s="729">
        <f t="shared" si="94"/>
        <v>3</v>
      </c>
      <c r="AT138" s="729">
        <f t="shared" si="94"/>
        <v>3</v>
      </c>
      <c r="AU138" s="729">
        <f t="shared" si="94"/>
        <v>3</v>
      </c>
      <c r="AV138" s="729">
        <f t="shared" si="94"/>
        <v>3</v>
      </c>
      <c r="AW138" s="1970"/>
      <c r="AX138" s="1972"/>
      <c r="AY138" s="1973"/>
      <c r="AZ138" s="1973"/>
      <c r="BA138" s="1973"/>
      <c r="BB138" s="1973"/>
      <c r="BC138" s="1973"/>
      <c r="BD138" s="1973"/>
      <c r="BE138" s="1973"/>
      <c r="BF138" s="1973"/>
      <c r="BG138" s="1974"/>
      <c r="BH138" s="24"/>
      <c r="BI138" s="1969"/>
      <c r="BJ138" s="1969"/>
    </row>
    <row r="139" spans="2:62" ht="20.25" customHeight="1">
      <c r="B139" s="1984" t="s">
        <v>261</v>
      </c>
      <c r="C139" s="2027" t="s">
        <v>197</v>
      </c>
      <c r="D139" s="2029"/>
      <c r="E139" s="681" t="s">
        <v>249</v>
      </c>
      <c r="F139" s="160"/>
      <c r="G139" s="739">
        <f>'График 2'!K38</f>
        <v>2</v>
      </c>
      <c r="H139" s="739">
        <f>'График 2'!L38</f>
        <v>2</v>
      </c>
      <c r="I139" s="739">
        <f>'График 2'!M38</f>
        <v>2</v>
      </c>
      <c r="J139" s="739">
        <f>'График 2'!N38</f>
        <v>2</v>
      </c>
      <c r="K139" s="739">
        <f>'График 2'!O38</f>
        <v>2</v>
      </c>
      <c r="L139" s="739">
        <f>'График 2'!P38</f>
        <v>2</v>
      </c>
      <c r="M139" s="739">
        <f>'График 2'!Q38</f>
        <v>2</v>
      </c>
      <c r="N139" s="739">
        <f>'График 2'!R38</f>
        <v>2</v>
      </c>
      <c r="O139" s="739">
        <f>'График 2'!S38</f>
        <v>2</v>
      </c>
      <c r="P139" s="739">
        <f>'График 2'!T38</f>
        <v>2</v>
      </c>
      <c r="Q139" s="739">
        <f>'График 2'!U38</f>
        <v>2</v>
      </c>
      <c r="R139" s="739">
        <f>'График 2'!V38</f>
        <v>2</v>
      </c>
      <c r="S139" s="739">
        <f>'График 2'!W38</f>
        <v>2</v>
      </c>
      <c r="T139" s="739">
        <f>'График 2'!X38</f>
        <v>2</v>
      </c>
      <c r="U139" s="739">
        <f>'График 2'!Y38</f>
        <v>2</v>
      </c>
      <c r="V139" s="739">
        <f>'График 2'!Z38</f>
        <v>2</v>
      </c>
      <c r="W139" s="739">
        <f>'График 2'!AA38</f>
        <v>2</v>
      </c>
      <c r="X139" s="1905"/>
      <c r="Y139" s="1907"/>
      <c r="Z139" s="739">
        <f>'График 2'!AD38</f>
        <v>2</v>
      </c>
      <c r="AA139" s="739">
        <f>'График 2'!AE38</f>
        <v>2</v>
      </c>
      <c r="AB139" s="739">
        <f>'График 2'!AF38</f>
        <v>2</v>
      </c>
      <c r="AC139" s="739">
        <f>'График 2'!AG38</f>
        <v>2</v>
      </c>
      <c r="AD139" s="739">
        <f>'График 2'!AH38</f>
        <v>2</v>
      </c>
      <c r="AE139" s="739">
        <f>'График 2'!AI38</f>
        <v>2</v>
      </c>
      <c r="AF139" s="739">
        <f>'График 2'!AJ38</f>
        <v>2</v>
      </c>
      <c r="AG139" s="739">
        <f>'График 2'!AK38</f>
        <v>2</v>
      </c>
      <c r="AH139" s="739">
        <f>'График 2'!AL38</f>
        <v>2</v>
      </c>
      <c r="AI139" s="739">
        <f>'График 2'!AM38</f>
        <v>2</v>
      </c>
      <c r="AJ139" s="739">
        <f>'График 2'!AN38</f>
        <v>2</v>
      </c>
      <c r="AK139" s="739">
        <f>'График 2'!AO38</f>
        <v>2</v>
      </c>
      <c r="AL139" s="740">
        <f>'График 2'!AP38</f>
        <v>2</v>
      </c>
      <c r="AM139" s="2015"/>
      <c r="AN139" s="2016"/>
      <c r="AO139" s="741">
        <f>'График 2'!AS38</f>
        <v>2</v>
      </c>
      <c r="AP139" s="739">
        <f>'График 2'!AT38</f>
        <v>2</v>
      </c>
      <c r="AQ139" s="739">
        <f>'График 2'!AU38</f>
        <v>2</v>
      </c>
      <c r="AR139" s="739">
        <f>'График 2'!AV38</f>
        <v>2</v>
      </c>
      <c r="AS139" s="739">
        <f>'График 2'!AW38</f>
        <v>2</v>
      </c>
      <c r="AT139" s="739">
        <f>'График 2'!AX38</f>
        <v>2</v>
      </c>
      <c r="AU139" s="739">
        <f>'График 2'!AY38</f>
        <v>2</v>
      </c>
      <c r="AV139" s="739">
        <f>'График 2'!AZ38</f>
        <v>2</v>
      </c>
      <c r="AW139" s="1970"/>
      <c r="AX139" s="1972"/>
      <c r="AY139" s="1973"/>
      <c r="AZ139" s="1973"/>
      <c r="BA139" s="1973"/>
      <c r="BB139" s="1973"/>
      <c r="BC139" s="1973"/>
      <c r="BD139" s="1973"/>
      <c r="BE139" s="1973"/>
      <c r="BF139" s="1973"/>
      <c r="BG139" s="1974"/>
      <c r="BH139" s="24"/>
      <c r="BI139" s="1968">
        <f t="shared" ref="BI139" si="95">SUM(G139:W139,Z139:AL139,AO139:AV139)</f>
        <v>76</v>
      </c>
      <c r="BJ139" s="1968">
        <f t="shared" ref="BJ139" si="96">SUM(G140:W140,Z140:AL140,AO140:AV140)</f>
        <v>38</v>
      </c>
    </row>
    <row r="140" spans="2:62" ht="20.25" customHeight="1" thickBot="1">
      <c r="B140" s="1839"/>
      <c r="C140" s="2028"/>
      <c r="D140" s="2030"/>
      <c r="E140" s="728" t="s">
        <v>251</v>
      </c>
      <c r="F140" s="160"/>
      <c r="G140" s="708">
        <f>G139/2</f>
        <v>1</v>
      </c>
      <c r="H140" s="708">
        <f t="shared" ref="H140:W140" si="97">H139/2</f>
        <v>1</v>
      </c>
      <c r="I140" s="708">
        <f t="shared" si="97"/>
        <v>1</v>
      </c>
      <c r="J140" s="708">
        <f t="shared" si="97"/>
        <v>1</v>
      </c>
      <c r="K140" s="708">
        <f t="shared" si="97"/>
        <v>1</v>
      </c>
      <c r="L140" s="708">
        <f t="shared" si="97"/>
        <v>1</v>
      </c>
      <c r="M140" s="708">
        <f t="shared" si="97"/>
        <v>1</v>
      </c>
      <c r="N140" s="708">
        <f t="shared" si="97"/>
        <v>1</v>
      </c>
      <c r="O140" s="708">
        <f t="shared" si="97"/>
        <v>1</v>
      </c>
      <c r="P140" s="708">
        <f t="shared" si="97"/>
        <v>1</v>
      </c>
      <c r="Q140" s="708">
        <f t="shared" si="97"/>
        <v>1</v>
      </c>
      <c r="R140" s="708">
        <f t="shared" si="97"/>
        <v>1</v>
      </c>
      <c r="S140" s="708">
        <f t="shared" si="97"/>
        <v>1</v>
      </c>
      <c r="T140" s="708">
        <f t="shared" si="97"/>
        <v>1</v>
      </c>
      <c r="U140" s="708">
        <f t="shared" si="97"/>
        <v>1</v>
      </c>
      <c r="V140" s="708">
        <f t="shared" si="97"/>
        <v>1</v>
      </c>
      <c r="W140" s="708">
        <f t="shared" si="97"/>
        <v>1</v>
      </c>
      <c r="X140" s="1905"/>
      <c r="Y140" s="1907"/>
      <c r="Z140" s="708">
        <f t="shared" ref="Z140:AL140" si="98">Z139/2</f>
        <v>1</v>
      </c>
      <c r="AA140" s="708">
        <f t="shared" si="98"/>
        <v>1</v>
      </c>
      <c r="AB140" s="708">
        <f t="shared" si="98"/>
        <v>1</v>
      </c>
      <c r="AC140" s="708">
        <f t="shared" si="98"/>
        <v>1</v>
      </c>
      <c r="AD140" s="708">
        <f t="shared" si="98"/>
        <v>1</v>
      </c>
      <c r="AE140" s="708">
        <f t="shared" si="98"/>
        <v>1</v>
      </c>
      <c r="AF140" s="708">
        <f t="shared" si="98"/>
        <v>1</v>
      </c>
      <c r="AG140" s="708">
        <f t="shared" si="98"/>
        <v>1</v>
      </c>
      <c r="AH140" s="708">
        <f t="shared" si="98"/>
        <v>1</v>
      </c>
      <c r="AI140" s="708">
        <f t="shared" si="98"/>
        <v>1</v>
      </c>
      <c r="AJ140" s="708">
        <f t="shared" si="98"/>
        <v>1</v>
      </c>
      <c r="AK140" s="708">
        <f t="shared" si="98"/>
        <v>1</v>
      </c>
      <c r="AL140" s="711">
        <f t="shared" si="98"/>
        <v>1</v>
      </c>
      <c r="AM140" s="2017"/>
      <c r="AN140" s="2018"/>
      <c r="AO140" s="712">
        <f t="shared" ref="AO140:AV140" si="99">AO139/2</f>
        <v>1</v>
      </c>
      <c r="AP140" s="708">
        <f t="shared" si="99"/>
        <v>1</v>
      </c>
      <c r="AQ140" s="708">
        <f t="shared" si="99"/>
        <v>1</v>
      </c>
      <c r="AR140" s="708">
        <f t="shared" si="99"/>
        <v>1</v>
      </c>
      <c r="AS140" s="708">
        <f t="shared" si="99"/>
        <v>1</v>
      </c>
      <c r="AT140" s="708">
        <f t="shared" si="99"/>
        <v>1</v>
      </c>
      <c r="AU140" s="708">
        <f t="shared" si="99"/>
        <v>1</v>
      </c>
      <c r="AV140" s="708">
        <f t="shared" si="99"/>
        <v>1</v>
      </c>
      <c r="AW140" s="1970"/>
      <c r="AX140" s="1972"/>
      <c r="AY140" s="1973"/>
      <c r="AZ140" s="1973"/>
      <c r="BA140" s="1973"/>
      <c r="BB140" s="1973"/>
      <c r="BC140" s="1973"/>
      <c r="BD140" s="1973"/>
      <c r="BE140" s="1973"/>
      <c r="BF140" s="1973"/>
      <c r="BG140" s="1974"/>
      <c r="BH140" s="24"/>
      <c r="BI140" s="1969"/>
      <c r="BJ140" s="1969"/>
    </row>
    <row r="141" spans="2:62">
      <c r="B141" s="2032" t="s">
        <v>454</v>
      </c>
      <c r="C141" s="2034" t="s">
        <v>201</v>
      </c>
      <c r="D141" s="2035"/>
      <c r="E141" s="742" t="s">
        <v>249</v>
      </c>
      <c r="F141" s="160"/>
      <c r="G141" s="743"/>
      <c r="H141" s="744"/>
      <c r="I141" s="744"/>
      <c r="J141" s="744"/>
      <c r="K141" s="744"/>
      <c r="L141" s="744"/>
      <c r="M141" s="744"/>
      <c r="N141" s="744"/>
      <c r="O141" s="744"/>
      <c r="P141" s="744"/>
      <c r="Q141" s="744"/>
      <c r="R141" s="744"/>
      <c r="S141" s="744"/>
      <c r="T141" s="744"/>
      <c r="U141" s="744"/>
      <c r="V141" s="744"/>
      <c r="W141" s="744"/>
      <c r="X141" s="2038"/>
      <c r="Y141" s="2038"/>
      <c r="Z141" s="744"/>
      <c r="AA141" s="744"/>
      <c r="AB141" s="744"/>
      <c r="AC141" s="744"/>
      <c r="AD141" s="744"/>
      <c r="AE141" s="744"/>
      <c r="AF141" s="744"/>
      <c r="AG141" s="744"/>
      <c r="AH141" s="744"/>
      <c r="AI141" s="744"/>
      <c r="AJ141" s="744"/>
      <c r="AK141" s="744"/>
      <c r="AL141" s="744"/>
      <c r="AM141" s="744">
        <v>36</v>
      </c>
      <c r="AN141" s="744">
        <v>36</v>
      </c>
      <c r="AO141" s="744"/>
      <c r="AP141" s="744"/>
      <c r="AQ141" s="744"/>
      <c r="AR141" s="744"/>
      <c r="AS141" s="744"/>
      <c r="AT141" s="744"/>
      <c r="AU141" s="744"/>
      <c r="AV141" s="744"/>
      <c r="AW141" s="1970"/>
      <c r="AX141" s="1972"/>
      <c r="AY141" s="1973"/>
      <c r="AZ141" s="1973"/>
      <c r="BA141" s="1973"/>
      <c r="BB141" s="1973"/>
      <c r="BC141" s="1973"/>
      <c r="BD141" s="1973"/>
      <c r="BE141" s="1973"/>
      <c r="BF141" s="1973"/>
      <c r="BG141" s="1974"/>
      <c r="BH141" s="24"/>
      <c r="BI141" s="1995">
        <f>SUM(G141:W141,Z141:AN141,AO141:AV141)</f>
        <v>72</v>
      </c>
      <c r="BJ141" s="1995">
        <f t="shared" ref="BJ141" si="100">SUM(G142:W142,Z142:AL142,AO142:AV142)</f>
        <v>0</v>
      </c>
    </row>
    <row r="142" spans="2:62" ht="15.75" thickBot="1">
      <c r="B142" s="2033"/>
      <c r="C142" s="2036"/>
      <c r="D142" s="2037"/>
      <c r="E142" s="745"/>
      <c r="F142" s="746"/>
      <c r="G142" s="747"/>
      <c r="H142" s="748"/>
      <c r="I142" s="748"/>
      <c r="J142" s="748"/>
      <c r="K142" s="748"/>
      <c r="L142" s="748"/>
      <c r="M142" s="748"/>
      <c r="N142" s="748"/>
      <c r="O142" s="748"/>
      <c r="P142" s="748"/>
      <c r="Q142" s="748"/>
      <c r="R142" s="748"/>
      <c r="S142" s="748"/>
      <c r="T142" s="748"/>
      <c r="U142" s="748"/>
      <c r="V142" s="748"/>
      <c r="W142" s="748"/>
      <c r="X142" s="2039"/>
      <c r="Y142" s="2039"/>
      <c r="Z142" s="748"/>
      <c r="AA142" s="748"/>
      <c r="AB142" s="748"/>
      <c r="AC142" s="748"/>
      <c r="AD142" s="748"/>
      <c r="AE142" s="748"/>
      <c r="AF142" s="748"/>
      <c r="AG142" s="748"/>
      <c r="AH142" s="748"/>
      <c r="AI142" s="748"/>
      <c r="AJ142" s="748"/>
      <c r="AK142" s="748"/>
      <c r="AL142" s="748"/>
      <c r="AM142" s="748"/>
      <c r="AN142" s="748"/>
      <c r="AO142" s="748"/>
      <c r="AP142" s="748"/>
      <c r="AQ142" s="748"/>
      <c r="AR142" s="748"/>
      <c r="AS142" s="748"/>
      <c r="AT142" s="748"/>
      <c r="AU142" s="748"/>
      <c r="AV142" s="748"/>
      <c r="AW142" s="1971"/>
      <c r="AX142" s="1975"/>
      <c r="AY142" s="1976"/>
      <c r="AZ142" s="1976"/>
      <c r="BA142" s="1976"/>
      <c r="BB142" s="1976"/>
      <c r="BC142" s="1976"/>
      <c r="BD142" s="1976"/>
      <c r="BE142" s="1976"/>
      <c r="BF142" s="1976"/>
      <c r="BG142" s="1977"/>
      <c r="BH142" s="24"/>
      <c r="BI142" s="1996"/>
      <c r="BJ142" s="1996"/>
    </row>
    <row r="143" spans="2:62" ht="16.5" thickBot="1">
      <c r="B143" s="1997" t="s">
        <v>258</v>
      </c>
      <c r="C143" s="1997"/>
      <c r="D143" s="1997"/>
      <c r="E143" s="1997"/>
      <c r="F143" s="1997"/>
      <c r="G143" s="1997"/>
      <c r="H143" s="1997"/>
      <c r="I143" s="1997"/>
      <c r="J143" s="1997"/>
      <c r="K143" s="1997"/>
      <c r="L143" s="1997"/>
      <c r="M143" s="1997"/>
      <c r="N143" s="1997"/>
      <c r="O143" s="1997"/>
      <c r="P143" s="1997"/>
      <c r="Q143" s="1997"/>
      <c r="R143" s="1997"/>
      <c r="S143" s="1997"/>
      <c r="T143" s="1997"/>
      <c r="U143" s="1997"/>
      <c r="V143" s="1997"/>
      <c r="W143" s="1997"/>
      <c r="X143" s="1997"/>
      <c r="Y143" s="1997"/>
      <c r="Z143" s="1997"/>
      <c r="AA143" s="1997"/>
      <c r="AB143" s="1997"/>
      <c r="AC143" s="1997"/>
      <c r="AD143" s="1997"/>
      <c r="AE143" s="1997"/>
      <c r="AF143" s="1997"/>
      <c r="AG143" s="1997"/>
      <c r="AH143" s="1997"/>
      <c r="AI143" s="1997"/>
      <c r="AJ143" s="1997"/>
      <c r="AK143" s="1997"/>
      <c r="AL143" s="1997"/>
      <c r="AM143" s="1997"/>
      <c r="AN143" s="1997"/>
      <c r="AO143" s="1997"/>
      <c r="AP143" s="1997"/>
      <c r="AQ143" s="1997"/>
      <c r="AR143" s="1997"/>
      <c r="AS143" s="1997"/>
      <c r="AT143" s="1997"/>
      <c r="AU143" s="1997"/>
      <c r="AV143" s="749"/>
      <c r="AW143" s="749"/>
      <c r="AX143" s="750"/>
      <c r="AY143" s="750"/>
      <c r="AZ143" s="750"/>
      <c r="BA143" s="750"/>
      <c r="BB143" s="750"/>
      <c r="BC143" s="750"/>
      <c r="BD143" s="750"/>
      <c r="BE143" s="750"/>
      <c r="BF143" s="750"/>
      <c r="BG143" s="750"/>
      <c r="BH143" s="24"/>
      <c r="BI143" s="751"/>
      <c r="BJ143" s="752"/>
    </row>
    <row r="144" spans="2:62" ht="15.75">
      <c r="B144" s="1998" t="s">
        <v>259</v>
      </c>
      <c r="C144" s="1999"/>
      <c r="D144" s="1999"/>
      <c r="E144" s="1999"/>
      <c r="F144" s="2000"/>
      <c r="G144" s="753">
        <f>G129+G119+G115+G107</f>
        <v>36</v>
      </c>
      <c r="H144" s="753">
        <f t="shared" ref="H144:W144" si="101">H129+H119+H115+H107</f>
        <v>36</v>
      </c>
      <c r="I144" s="753">
        <f t="shared" si="101"/>
        <v>36</v>
      </c>
      <c r="J144" s="753">
        <f t="shared" si="101"/>
        <v>36</v>
      </c>
      <c r="K144" s="753">
        <f t="shared" si="101"/>
        <v>36</v>
      </c>
      <c r="L144" s="753">
        <f t="shared" si="101"/>
        <v>36</v>
      </c>
      <c r="M144" s="753">
        <f t="shared" si="101"/>
        <v>36</v>
      </c>
      <c r="N144" s="753">
        <f t="shared" si="101"/>
        <v>36</v>
      </c>
      <c r="O144" s="753">
        <f t="shared" si="101"/>
        <v>36</v>
      </c>
      <c r="P144" s="753">
        <f t="shared" si="101"/>
        <v>36</v>
      </c>
      <c r="Q144" s="753">
        <f t="shared" si="101"/>
        <v>36</v>
      </c>
      <c r="R144" s="753">
        <f t="shared" si="101"/>
        <v>36</v>
      </c>
      <c r="S144" s="753">
        <f t="shared" si="101"/>
        <v>36</v>
      </c>
      <c r="T144" s="753">
        <f t="shared" si="101"/>
        <v>36</v>
      </c>
      <c r="U144" s="753">
        <f t="shared" si="101"/>
        <v>36</v>
      </c>
      <c r="V144" s="753">
        <f t="shared" si="101"/>
        <v>36</v>
      </c>
      <c r="W144" s="753">
        <f t="shared" si="101"/>
        <v>36</v>
      </c>
      <c r="X144" s="754" t="s">
        <v>217</v>
      </c>
      <c r="Y144" s="754" t="s">
        <v>217</v>
      </c>
      <c r="Z144" s="753">
        <f t="shared" ref="Z144:AL144" si="102">Z129+Z119+Z115+Z107</f>
        <v>36</v>
      </c>
      <c r="AA144" s="753">
        <f t="shared" si="102"/>
        <v>36</v>
      </c>
      <c r="AB144" s="753">
        <f t="shared" si="102"/>
        <v>36</v>
      </c>
      <c r="AC144" s="753">
        <f t="shared" si="102"/>
        <v>36</v>
      </c>
      <c r="AD144" s="753">
        <f t="shared" si="102"/>
        <v>36</v>
      </c>
      <c r="AE144" s="753">
        <f t="shared" si="102"/>
        <v>36</v>
      </c>
      <c r="AF144" s="753">
        <f t="shared" si="102"/>
        <v>36</v>
      </c>
      <c r="AG144" s="753">
        <f t="shared" si="102"/>
        <v>36</v>
      </c>
      <c r="AH144" s="753">
        <f t="shared" si="102"/>
        <v>36</v>
      </c>
      <c r="AI144" s="753">
        <f t="shared" si="102"/>
        <v>36</v>
      </c>
      <c r="AJ144" s="753">
        <f t="shared" si="102"/>
        <v>36</v>
      </c>
      <c r="AK144" s="753">
        <f t="shared" si="102"/>
        <v>36</v>
      </c>
      <c r="AL144" s="753">
        <f t="shared" si="102"/>
        <v>36</v>
      </c>
      <c r="AM144" s="754" t="s">
        <v>217</v>
      </c>
      <c r="AN144" s="754" t="s">
        <v>217</v>
      </c>
      <c r="AO144" s="753">
        <f t="shared" ref="AO144:AV144" si="103">AO129+AO119+AO115+AO107</f>
        <v>36</v>
      </c>
      <c r="AP144" s="753">
        <f t="shared" si="103"/>
        <v>36</v>
      </c>
      <c r="AQ144" s="753">
        <f t="shared" si="103"/>
        <v>36</v>
      </c>
      <c r="AR144" s="753">
        <f t="shared" si="103"/>
        <v>36</v>
      </c>
      <c r="AS144" s="753">
        <f t="shared" si="103"/>
        <v>36</v>
      </c>
      <c r="AT144" s="753">
        <f t="shared" si="103"/>
        <v>36</v>
      </c>
      <c r="AU144" s="753">
        <f t="shared" si="103"/>
        <v>36</v>
      </c>
      <c r="AV144" s="753">
        <f t="shared" si="103"/>
        <v>36</v>
      </c>
      <c r="AW144" s="754" t="s">
        <v>217</v>
      </c>
      <c r="AX144" s="754" t="s">
        <v>217</v>
      </c>
      <c r="AY144" s="754" t="s">
        <v>217</v>
      </c>
      <c r="AZ144" s="754" t="s">
        <v>217</v>
      </c>
      <c r="BA144" s="754" t="s">
        <v>217</v>
      </c>
      <c r="BB144" s="754" t="s">
        <v>217</v>
      </c>
      <c r="BC144" s="754" t="s">
        <v>217</v>
      </c>
      <c r="BD144" s="754" t="s">
        <v>217</v>
      </c>
      <c r="BE144" s="754" t="s">
        <v>217</v>
      </c>
      <c r="BF144" s="754" t="s">
        <v>217</v>
      </c>
      <c r="BG144" s="755" t="s">
        <v>217</v>
      </c>
      <c r="BH144" s="18"/>
      <c r="BI144" s="756">
        <f>SUM(G144:W144,Z144:AV144)</f>
        <v>1368</v>
      </c>
      <c r="BJ144" s="757"/>
    </row>
    <row r="145" spans="1:62" ht="15.75">
      <c r="B145" s="2001" t="s">
        <v>260</v>
      </c>
      <c r="C145" s="2002"/>
      <c r="D145" s="2002"/>
      <c r="E145" s="2002"/>
      <c r="F145" s="2003"/>
      <c r="G145" s="758">
        <f>G108+G116+G120+G130</f>
        <v>18</v>
      </c>
      <c r="H145" s="758">
        <f t="shared" ref="H145:W145" si="104">H108+H116+H120+H130</f>
        <v>18</v>
      </c>
      <c r="I145" s="758">
        <f t="shared" si="104"/>
        <v>18</v>
      </c>
      <c r="J145" s="758">
        <f t="shared" si="104"/>
        <v>18</v>
      </c>
      <c r="K145" s="758">
        <f t="shared" si="104"/>
        <v>18</v>
      </c>
      <c r="L145" s="758">
        <f t="shared" si="104"/>
        <v>18</v>
      </c>
      <c r="M145" s="758">
        <f t="shared" si="104"/>
        <v>18</v>
      </c>
      <c r="N145" s="758">
        <f t="shared" si="104"/>
        <v>18</v>
      </c>
      <c r="O145" s="758">
        <f t="shared" si="104"/>
        <v>18</v>
      </c>
      <c r="P145" s="758">
        <f t="shared" si="104"/>
        <v>18</v>
      </c>
      <c r="Q145" s="758">
        <f t="shared" si="104"/>
        <v>18</v>
      </c>
      <c r="R145" s="758">
        <f t="shared" si="104"/>
        <v>18</v>
      </c>
      <c r="S145" s="758">
        <f t="shared" si="104"/>
        <v>18</v>
      </c>
      <c r="T145" s="758">
        <f t="shared" si="104"/>
        <v>18</v>
      </c>
      <c r="U145" s="758">
        <f t="shared" si="104"/>
        <v>18</v>
      </c>
      <c r="V145" s="758">
        <f t="shared" si="104"/>
        <v>18</v>
      </c>
      <c r="W145" s="758">
        <f t="shared" si="104"/>
        <v>18</v>
      </c>
      <c r="X145" s="759" t="s">
        <v>217</v>
      </c>
      <c r="Y145" s="759" t="s">
        <v>217</v>
      </c>
      <c r="Z145" s="758">
        <f t="shared" ref="Z145:AL145" si="105">Z108+Z116+Z120+Z130</f>
        <v>18</v>
      </c>
      <c r="AA145" s="758">
        <f t="shared" si="105"/>
        <v>18</v>
      </c>
      <c r="AB145" s="758">
        <f t="shared" si="105"/>
        <v>18</v>
      </c>
      <c r="AC145" s="758">
        <f t="shared" si="105"/>
        <v>18</v>
      </c>
      <c r="AD145" s="758">
        <f t="shared" si="105"/>
        <v>18</v>
      </c>
      <c r="AE145" s="758">
        <f t="shared" si="105"/>
        <v>18</v>
      </c>
      <c r="AF145" s="758">
        <f t="shared" si="105"/>
        <v>18</v>
      </c>
      <c r="AG145" s="758">
        <f t="shared" si="105"/>
        <v>18</v>
      </c>
      <c r="AH145" s="758">
        <f t="shared" si="105"/>
        <v>18</v>
      </c>
      <c r="AI145" s="758">
        <f t="shared" si="105"/>
        <v>18</v>
      </c>
      <c r="AJ145" s="758">
        <f t="shared" si="105"/>
        <v>18</v>
      </c>
      <c r="AK145" s="758">
        <f t="shared" si="105"/>
        <v>18</v>
      </c>
      <c r="AL145" s="758">
        <f t="shared" si="105"/>
        <v>18</v>
      </c>
      <c r="AM145" s="759" t="s">
        <v>217</v>
      </c>
      <c r="AN145" s="759" t="s">
        <v>217</v>
      </c>
      <c r="AO145" s="758">
        <f t="shared" ref="AO145:AV145" si="106">AO108+AO116+AO120+AO130</f>
        <v>18</v>
      </c>
      <c r="AP145" s="758">
        <f t="shared" si="106"/>
        <v>18</v>
      </c>
      <c r="AQ145" s="758">
        <f t="shared" si="106"/>
        <v>18</v>
      </c>
      <c r="AR145" s="758">
        <f t="shared" si="106"/>
        <v>18</v>
      </c>
      <c r="AS145" s="758">
        <f t="shared" si="106"/>
        <v>18</v>
      </c>
      <c r="AT145" s="758">
        <f t="shared" si="106"/>
        <v>18</v>
      </c>
      <c r="AU145" s="758">
        <f t="shared" si="106"/>
        <v>18</v>
      </c>
      <c r="AV145" s="758">
        <f t="shared" si="106"/>
        <v>18</v>
      </c>
      <c r="AW145" s="759" t="s">
        <v>217</v>
      </c>
      <c r="AX145" s="759" t="s">
        <v>217</v>
      </c>
      <c r="AY145" s="759" t="s">
        <v>217</v>
      </c>
      <c r="AZ145" s="759" t="s">
        <v>217</v>
      </c>
      <c r="BA145" s="759" t="s">
        <v>217</v>
      </c>
      <c r="BB145" s="759" t="s">
        <v>217</v>
      </c>
      <c r="BC145" s="759" t="s">
        <v>217</v>
      </c>
      <c r="BD145" s="759" t="s">
        <v>217</v>
      </c>
      <c r="BE145" s="759" t="s">
        <v>217</v>
      </c>
      <c r="BF145" s="759" t="s">
        <v>217</v>
      </c>
      <c r="BG145" s="760" t="s">
        <v>217</v>
      </c>
      <c r="BH145" s="18"/>
      <c r="BI145" s="761">
        <f t="shared" ref="BI145:BI146" si="107">SUM(G145:W145,Z145:AV145)</f>
        <v>684</v>
      </c>
      <c r="BJ145" s="757"/>
    </row>
    <row r="146" spans="1:62" ht="16.5" thickBot="1">
      <c r="B146" s="2004" t="s">
        <v>39</v>
      </c>
      <c r="C146" s="2005"/>
      <c r="D146" s="2005"/>
      <c r="E146" s="2005"/>
      <c r="F146" s="2006"/>
      <c r="G146" s="762">
        <f>G144+G145</f>
        <v>54</v>
      </c>
      <c r="H146" s="762">
        <f t="shared" ref="H146:W146" si="108">H144+H145</f>
        <v>54</v>
      </c>
      <c r="I146" s="762">
        <f t="shared" si="108"/>
        <v>54</v>
      </c>
      <c r="J146" s="762">
        <f t="shared" si="108"/>
        <v>54</v>
      </c>
      <c r="K146" s="762">
        <f t="shared" si="108"/>
        <v>54</v>
      </c>
      <c r="L146" s="762">
        <f t="shared" si="108"/>
        <v>54</v>
      </c>
      <c r="M146" s="762">
        <f t="shared" si="108"/>
        <v>54</v>
      </c>
      <c r="N146" s="762">
        <f t="shared" si="108"/>
        <v>54</v>
      </c>
      <c r="O146" s="762">
        <f t="shared" si="108"/>
        <v>54</v>
      </c>
      <c r="P146" s="762">
        <f t="shared" si="108"/>
        <v>54</v>
      </c>
      <c r="Q146" s="762">
        <f t="shared" si="108"/>
        <v>54</v>
      </c>
      <c r="R146" s="762">
        <f t="shared" si="108"/>
        <v>54</v>
      </c>
      <c r="S146" s="762">
        <f t="shared" si="108"/>
        <v>54</v>
      </c>
      <c r="T146" s="762">
        <f t="shared" si="108"/>
        <v>54</v>
      </c>
      <c r="U146" s="762">
        <f t="shared" si="108"/>
        <v>54</v>
      </c>
      <c r="V146" s="762">
        <f t="shared" si="108"/>
        <v>54</v>
      </c>
      <c r="W146" s="762">
        <f t="shared" si="108"/>
        <v>54</v>
      </c>
      <c r="X146" s="763" t="s">
        <v>217</v>
      </c>
      <c r="Y146" s="763" t="s">
        <v>217</v>
      </c>
      <c r="Z146" s="762">
        <f t="shared" ref="Z146:AL146" si="109">Z144+Z145</f>
        <v>54</v>
      </c>
      <c r="AA146" s="762">
        <f t="shared" si="109"/>
        <v>54</v>
      </c>
      <c r="AB146" s="762">
        <f t="shared" si="109"/>
        <v>54</v>
      </c>
      <c r="AC146" s="762">
        <f t="shared" si="109"/>
        <v>54</v>
      </c>
      <c r="AD146" s="762">
        <f t="shared" si="109"/>
        <v>54</v>
      </c>
      <c r="AE146" s="762">
        <f t="shared" si="109"/>
        <v>54</v>
      </c>
      <c r="AF146" s="762">
        <f t="shared" si="109"/>
        <v>54</v>
      </c>
      <c r="AG146" s="762">
        <f t="shared" si="109"/>
        <v>54</v>
      </c>
      <c r="AH146" s="762">
        <f t="shared" si="109"/>
        <v>54</v>
      </c>
      <c r="AI146" s="762">
        <f t="shared" si="109"/>
        <v>54</v>
      </c>
      <c r="AJ146" s="762">
        <f t="shared" si="109"/>
        <v>54</v>
      </c>
      <c r="AK146" s="762">
        <f t="shared" si="109"/>
        <v>54</v>
      </c>
      <c r="AL146" s="762">
        <f t="shared" si="109"/>
        <v>54</v>
      </c>
      <c r="AM146" s="763" t="s">
        <v>217</v>
      </c>
      <c r="AN146" s="763" t="s">
        <v>217</v>
      </c>
      <c r="AO146" s="762">
        <f t="shared" ref="AO146:AV146" si="110">AO144+AO145</f>
        <v>54</v>
      </c>
      <c r="AP146" s="762">
        <f t="shared" si="110"/>
        <v>54</v>
      </c>
      <c r="AQ146" s="762">
        <f t="shared" si="110"/>
        <v>54</v>
      </c>
      <c r="AR146" s="762">
        <f t="shared" si="110"/>
        <v>54</v>
      </c>
      <c r="AS146" s="762">
        <f t="shared" si="110"/>
        <v>54</v>
      </c>
      <c r="AT146" s="762">
        <f t="shared" si="110"/>
        <v>54</v>
      </c>
      <c r="AU146" s="762">
        <f t="shared" si="110"/>
        <v>54</v>
      </c>
      <c r="AV146" s="762">
        <f t="shared" si="110"/>
        <v>54</v>
      </c>
      <c r="AW146" s="763" t="s">
        <v>217</v>
      </c>
      <c r="AX146" s="763" t="s">
        <v>217</v>
      </c>
      <c r="AY146" s="763" t="s">
        <v>217</v>
      </c>
      <c r="AZ146" s="763" t="s">
        <v>217</v>
      </c>
      <c r="BA146" s="763" t="s">
        <v>217</v>
      </c>
      <c r="BB146" s="763" t="s">
        <v>217</v>
      </c>
      <c r="BC146" s="763" t="s">
        <v>217</v>
      </c>
      <c r="BD146" s="763" t="s">
        <v>217</v>
      </c>
      <c r="BE146" s="763" t="s">
        <v>217</v>
      </c>
      <c r="BF146" s="763" t="s">
        <v>217</v>
      </c>
      <c r="BG146" s="764" t="s">
        <v>217</v>
      </c>
      <c r="BH146" s="18"/>
      <c r="BI146" s="765">
        <f t="shared" si="107"/>
        <v>2052</v>
      </c>
      <c r="BJ146" s="757"/>
    </row>
    <row r="147" spans="1:62">
      <c r="B147" s="418"/>
      <c r="C147" s="418"/>
      <c r="D147" s="418"/>
      <c r="E147" s="418"/>
      <c r="F147" s="418"/>
      <c r="G147" s="418"/>
      <c r="H147" s="418"/>
      <c r="I147" s="418"/>
      <c r="J147" s="418"/>
      <c r="K147" s="418"/>
      <c r="L147" s="418"/>
      <c r="M147" s="418"/>
      <c r="N147" s="418"/>
      <c r="O147" s="418"/>
      <c r="P147" s="418"/>
      <c r="Q147" s="418"/>
      <c r="R147" s="418"/>
      <c r="S147" s="418"/>
      <c r="T147" s="418"/>
      <c r="U147" s="418"/>
      <c r="V147" s="418"/>
      <c r="W147" s="418"/>
      <c r="X147" s="418"/>
      <c r="Y147" s="418"/>
      <c r="Z147" s="418"/>
      <c r="AA147" s="418"/>
      <c r="AB147" s="418"/>
      <c r="AC147" s="418"/>
      <c r="AD147" s="418"/>
      <c r="AE147" s="418"/>
      <c r="AF147" s="418"/>
      <c r="AG147" s="418"/>
      <c r="AH147" s="418"/>
      <c r="AI147" s="418"/>
      <c r="AJ147" s="418"/>
      <c r="AK147" s="418"/>
      <c r="AL147" s="418"/>
      <c r="AM147" s="418"/>
      <c r="AN147" s="418"/>
      <c r="AO147" s="418"/>
      <c r="AP147" s="418"/>
      <c r="AQ147" s="418"/>
      <c r="AR147" s="418"/>
      <c r="AS147" s="418"/>
      <c r="AT147" s="418"/>
      <c r="AU147" s="418"/>
      <c r="AV147" s="418"/>
      <c r="AW147" s="418"/>
      <c r="AX147" s="418"/>
      <c r="AY147" s="418"/>
      <c r="AZ147" s="418"/>
      <c r="BA147" s="418"/>
      <c r="BB147" s="418"/>
      <c r="BC147" s="418"/>
      <c r="BD147" s="418"/>
      <c r="BE147" s="418"/>
      <c r="BF147" s="418"/>
      <c r="BG147" s="418"/>
      <c r="BH147" s="418"/>
      <c r="BI147" s="418"/>
      <c r="BJ147" s="418"/>
    </row>
    <row r="148" spans="1:62" ht="15.75">
      <c r="A148" s="418"/>
      <c r="B148" s="418"/>
      <c r="C148" s="418"/>
      <c r="D148" s="418"/>
      <c r="E148" s="418"/>
      <c r="F148" s="418"/>
      <c r="G148" s="418"/>
      <c r="H148" s="418"/>
      <c r="I148" s="418"/>
      <c r="J148" s="418"/>
      <c r="K148" s="418"/>
      <c r="L148" s="418"/>
      <c r="M148" s="418"/>
      <c r="N148" s="418"/>
      <c r="O148" s="418"/>
      <c r="P148" s="418"/>
      <c r="Q148" s="418"/>
      <c r="R148" s="418"/>
      <c r="S148" s="418"/>
      <c r="T148" s="418"/>
      <c r="U148" s="418"/>
      <c r="V148" s="418"/>
      <c r="W148" s="418"/>
      <c r="X148" s="418"/>
      <c r="Y148" s="418"/>
      <c r="Z148" s="418"/>
      <c r="AA148" s="418"/>
      <c r="AB148" s="2031" t="s">
        <v>308</v>
      </c>
      <c r="AC148" s="2031"/>
      <c r="AD148" s="2031"/>
      <c r="AE148" s="2031"/>
      <c r="AF148" s="2031"/>
      <c r="AG148" s="2031"/>
      <c r="AH148" s="2031"/>
      <c r="AI148" s="2031"/>
      <c r="AJ148" s="2031"/>
      <c r="AK148" s="2031"/>
      <c r="AL148" s="2031"/>
      <c r="AM148" s="2031"/>
      <c r="AN148" s="2031"/>
      <c r="AO148" s="2031"/>
      <c r="AP148" s="2031"/>
      <c r="AQ148" s="2031"/>
      <c r="AR148" s="2031"/>
      <c r="AS148" s="2031"/>
      <c r="AT148" s="2031"/>
      <c r="AU148" s="2031"/>
      <c r="AV148" s="2031"/>
      <c r="AW148" s="2031"/>
      <c r="AX148" s="2031"/>
      <c r="AY148" s="2031"/>
      <c r="AZ148" s="2031"/>
      <c r="BA148" s="2031"/>
      <c r="BB148" s="2031"/>
      <c r="BC148" s="2031"/>
      <c r="BD148" s="2031"/>
      <c r="BE148" s="2031"/>
      <c r="BF148" s="2031"/>
      <c r="BG148" s="2031"/>
      <c r="BH148" s="418"/>
      <c r="BI148" s="418"/>
      <c r="BJ148" s="418"/>
    </row>
  </sheetData>
  <mergeCells count="222">
    <mergeCell ref="AB148:BG148"/>
    <mergeCell ref="B78:E78"/>
    <mergeCell ref="B79:E79"/>
    <mergeCell ref="B80:E80"/>
    <mergeCell ref="H80:AZ80"/>
    <mergeCell ref="B81:E81"/>
    <mergeCell ref="B92:BI92"/>
    <mergeCell ref="B141:B142"/>
    <mergeCell ref="C141:D142"/>
    <mergeCell ref="X141:Y142"/>
    <mergeCell ref="BI141:BI142"/>
    <mergeCell ref="BI139:BI140"/>
    <mergeCell ref="B119:B120"/>
    <mergeCell ref="C119:D120"/>
    <mergeCell ref="BI119:BI120"/>
    <mergeCell ref="B113:B114"/>
    <mergeCell ref="C113:D114"/>
    <mergeCell ref="BI113:BI114"/>
    <mergeCell ref="B107:B108"/>
    <mergeCell ref="C107:D108"/>
    <mergeCell ref="BI107:BI108"/>
    <mergeCell ref="O85:AL85"/>
    <mergeCell ref="O86:AL86"/>
    <mergeCell ref="O87:AL87"/>
    <mergeCell ref="BJ141:BJ142"/>
    <mergeCell ref="B143:AU143"/>
    <mergeCell ref="B144:F144"/>
    <mergeCell ref="B145:F145"/>
    <mergeCell ref="B146:F146"/>
    <mergeCell ref="B131:B132"/>
    <mergeCell ref="C131:D132"/>
    <mergeCell ref="AM131:AN140"/>
    <mergeCell ref="BI131:BI132"/>
    <mergeCell ref="BJ131:BJ132"/>
    <mergeCell ref="B133:B134"/>
    <mergeCell ref="C133:D134"/>
    <mergeCell ref="BI133:BI134"/>
    <mergeCell ref="BJ133:BJ134"/>
    <mergeCell ref="B135:B136"/>
    <mergeCell ref="C135:D136"/>
    <mergeCell ref="BI135:BI136"/>
    <mergeCell ref="BJ135:BJ136"/>
    <mergeCell ref="B137:B138"/>
    <mergeCell ref="C137:D138"/>
    <mergeCell ref="BI137:BI138"/>
    <mergeCell ref="BJ137:BJ138"/>
    <mergeCell ref="B139:B140"/>
    <mergeCell ref="C139:D140"/>
    <mergeCell ref="BI121:BI122"/>
    <mergeCell ref="BJ121:BJ122"/>
    <mergeCell ref="B123:B124"/>
    <mergeCell ref="C123:D124"/>
    <mergeCell ref="BI123:BI124"/>
    <mergeCell ref="BJ123:BJ124"/>
    <mergeCell ref="BJ139:BJ140"/>
    <mergeCell ref="B125:B126"/>
    <mergeCell ref="C125:D126"/>
    <mergeCell ref="BI125:BI126"/>
    <mergeCell ref="BJ125:BJ126"/>
    <mergeCell ref="B127:B128"/>
    <mergeCell ref="C127:D128"/>
    <mergeCell ref="BI127:BI128"/>
    <mergeCell ref="BJ127:BJ128"/>
    <mergeCell ref="B129:B130"/>
    <mergeCell ref="C129:D130"/>
    <mergeCell ref="BI129:BI130"/>
    <mergeCell ref="BJ129:BJ130"/>
    <mergeCell ref="BJ107:BJ108"/>
    <mergeCell ref="B109:B110"/>
    <mergeCell ref="C109:D110"/>
    <mergeCell ref="BI109:BI110"/>
    <mergeCell ref="BJ109:BJ110"/>
    <mergeCell ref="B111:B112"/>
    <mergeCell ref="C111:D112"/>
    <mergeCell ref="BI111:BI112"/>
    <mergeCell ref="BJ111:BJ112"/>
    <mergeCell ref="X107:Y140"/>
    <mergeCell ref="AW107:AW142"/>
    <mergeCell ref="AX107:BG142"/>
    <mergeCell ref="BJ113:BJ114"/>
    <mergeCell ref="B115:B116"/>
    <mergeCell ref="C115:D116"/>
    <mergeCell ref="BI115:BI116"/>
    <mergeCell ref="BJ115:BJ116"/>
    <mergeCell ref="B117:B118"/>
    <mergeCell ref="C117:D118"/>
    <mergeCell ref="BI117:BI118"/>
    <mergeCell ref="BJ117:BJ118"/>
    <mergeCell ref="BJ119:BJ120"/>
    <mergeCell ref="B121:B122"/>
    <mergeCell ref="C121:D122"/>
    <mergeCell ref="B95:B106"/>
    <mergeCell ref="C95:D106"/>
    <mergeCell ref="E95:E106"/>
    <mergeCell ref="G95:J95"/>
    <mergeCell ref="K95:O95"/>
    <mergeCell ref="P95:S95"/>
    <mergeCell ref="T95:X95"/>
    <mergeCell ref="Y95:AB95"/>
    <mergeCell ref="AC95:AF95"/>
    <mergeCell ref="AG95:AJ95"/>
    <mergeCell ref="AK95:AO95"/>
    <mergeCell ref="AP95:AS95"/>
    <mergeCell ref="AT95:AW95"/>
    <mergeCell ref="AX95:BB95"/>
    <mergeCell ref="BC95:BF95"/>
    <mergeCell ref="BI95:BI106"/>
    <mergeCell ref="BJ95:BJ106"/>
    <mergeCell ref="G103:BG103"/>
    <mergeCell ref="G105:BG105"/>
    <mergeCell ref="E21:E32"/>
    <mergeCell ref="L21:N21"/>
    <mergeCell ref="U21:W21"/>
    <mergeCell ref="C21:D32"/>
    <mergeCell ref="AX34:BF68"/>
    <mergeCell ref="AB74:BF74"/>
    <mergeCell ref="C58:D59"/>
    <mergeCell ref="B64:B65"/>
    <mergeCell ref="B71:F71"/>
    <mergeCell ref="B72:F72"/>
    <mergeCell ref="B70:F70"/>
    <mergeCell ref="B69:AU69"/>
    <mergeCell ref="B60:B61"/>
    <mergeCell ref="C68:D68"/>
    <mergeCell ref="C66:D67"/>
    <mergeCell ref="B58:B59"/>
    <mergeCell ref="C48:D49"/>
    <mergeCell ref="C60:D61"/>
    <mergeCell ref="C62:D63"/>
    <mergeCell ref="C52:D53"/>
    <mergeCell ref="P21:S21"/>
    <mergeCell ref="G29:BF29"/>
    <mergeCell ref="G31:BF31"/>
    <mergeCell ref="B54:B55"/>
    <mergeCell ref="BH58:BH59"/>
    <mergeCell ref="O82:AL82"/>
    <mergeCell ref="M83:AN83"/>
    <mergeCell ref="O84:AL84"/>
    <mergeCell ref="B5:E5"/>
    <mergeCell ref="B6:E6"/>
    <mergeCell ref="B7:E7"/>
    <mergeCell ref="B8:E8"/>
    <mergeCell ref="B56:B57"/>
    <mergeCell ref="B50:B51"/>
    <mergeCell ref="B52:B53"/>
    <mergeCell ref="B46:B47"/>
    <mergeCell ref="B48:B49"/>
    <mergeCell ref="B36:B37"/>
    <mergeCell ref="B38:B39"/>
    <mergeCell ref="B40:B41"/>
    <mergeCell ref="B34:B35"/>
    <mergeCell ref="B42:B43"/>
    <mergeCell ref="B44:B45"/>
    <mergeCell ref="O11:AL11"/>
    <mergeCell ref="B19:BI19"/>
    <mergeCell ref="AP21:AS21"/>
    <mergeCell ref="H7:AZ7"/>
    <mergeCell ref="O14:AL14"/>
    <mergeCell ref="BH21:BH32"/>
    <mergeCell ref="C40:D41"/>
    <mergeCell ref="AV34:AW68"/>
    <mergeCell ref="BI66:BI67"/>
    <mergeCell ref="BH62:BH63"/>
    <mergeCell ref="O9:AL9"/>
    <mergeCell ref="O12:AL12"/>
    <mergeCell ref="O13:AL13"/>
    <mergeCell ref="BH60:BH61"/>
    <mergeCell ref="BH54:BH55"/>
    <mergeCell ref="BI58:BI59"/>
    <mergeCell ref="M10:AN10"/>
    <mergeCell ref="BI50:BI51"/>
    <mergeCell ref="BI52:BI53"/>
    <mergeCell ref="BH48:BH49"/>
    <mergeCell ref="BI42:BI43"/>
    <mergeCell ref="BI44:BI45"/>
    <mergeCell ref="X34:Y68"/>
    <mergeCell ref="AL21:AN21"/>
    <mergeCell ref="G21:J21"/>
    <mergeCell ref="BH64:BH65"/>
    <mergeCell ref="BH46:BH47"/>
    <mergeCell ref="BI34:BI35"/>
    <mergeCell ref="BH44:BH45"/>
    <mergeCell ref="C36:D37"/>
    <mergeCell ref="C34:D35"/>
    <mergeCell ref="BI48:BI49"/>
    <mergeCell ref="C42:D43"/>
    <mergeCell ref="C56:D57"/>
    <mergeCell ref="C50:D51"/>
    <mergeCell ref="C44:D45"/>
    <mergeCell ref="C46:D47"/>
    <mergeCell ref="BH42:BH43"/>
    <mergeCell ref="BH34:BH35"/>
    <mergeCell ref="BI36:BI37"/>
    <mergeCell ref="BH38:BH39"/>
    <mergeCell ref="BI38:BI39"/>
    <mergeCell ref="BI40:BI41"/>
    <mergeCell ref="BH40:BH41"/>
    <mergeCell ref="C54:D55"/>
    <mergeCell ref="B62:B63"/>
    <mergeCell ref="BI60:BI61"/>
    <mergeCell ref="BI62:BI63"/>
    <mergeCell ref="BI64:BI65"/>
    <mergeCell ref="A34:A72"/>
    <mergeCell ref="A21:A32"/>
    <mergeCell ref="BI54:BI55"/>
    <mergeCell ref="BH56:BH57"/>
    <mergeCell ref="BI56:BI57"/>
    <mergeCell ref="BH66:BH67"/>
    <mergeCell ref="B66:B67"/>
    <mergeCell ref="BI46:BI47"/>
    <mergeCell ref="BH50:BH51"/>
    <mergeCell ref="BH52:BH53"/>
    <mergeCell ref="BH36:BH37"/>
    <mergeCell ref="BI21:BI32"/>
    <mergeCell ref="Y21:AA21"/>
    <mergeCell ref="AC21:AE21"/>
    <mergeCell ref="AG21:AJ21"/>
    <mergeCell ref="AT21:AW21"/>
    <mergeCell ref="BC21:BF21"/>
    <mergeCell ref="C64:D65"/>
    <mergeCell ref="B21:B32"/>
    <mergeCell ref="C38:D39"/>
  </mergeCells>
  <pageMargins left="0.25" right="0.25" top="0.75" bottom="0.75" header="0.3" footer="0.3"/>
  <pageSetup paperSize="8" scale="3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3"/>
  <sheetViews>
    <sheetView workbookViewId="0">
      <selection sqref="A1:H32"/>
    </sheetView>
  </sheetViews>
  <sheetFormatPr defaultRowHeight="15"/>
  <sheetData>
    <row r="1" spans="1:15" ht="18.75">
      <c r="A1" s="2061" t="s">
        <v>355</v>
      </c>
      <c r="B1" s="2062"/>
      <c r="C1" s="2062"/>
      <c r="D1" s="2062"/>
      <c r="E1" s="2062"/>
      <c r="F1" s="2062"/>
      <c r="G1" s="2062"/>
      <c r="H1" s="2062"/>
      <c r="J1" s="180"/>
      <c r="K1" s="180"/>
      <c r="L1" s="180"/>
      <c r="M1" s="180"/>
      <c r="N1" s="180"/>
      <c r="O1" s="180"/>
    </row>
    <row r="2" spans="1:15" ht="15.75">
      <c r="A2" s="2066" t="s">
        <v>304</v>
      </c>
      <c r="B2" s="2067"/>
      <c r="C2" s="2067"/>
      <c r="D2" s="2067"/>
      <c r="E2" s="2067"/>
      <c r="F2" s="2067"/>
      <c r="G2" s="2068"/>
      <c r="H2" s="206">
        <f>H3+H12+H9</f>
        <v>2412</v>
      </c>
      <c r="J2" s="180"/>
      <c r="K2" s="180"/>
      <c r="L2" s="180"/>
      <c r="M2" s="180"/>
      <c r="N2" s="180"/>
      <c r="O2" s="180"/>
    </row>
    <row r="3" spans="1:15" s="182" customFormat="1" ht="24.75" customHeight="1">
      <c r="A3" s="193" t="s">
        <v>133</v>
      </c>
      <c r="B3" s="2055" t="s">
        <v>327</v>
      </c>
      <c r="C3" s="2056"/>
      <c r="D3" s="2056"/>
      <c r="E3" s="2056"/>
      <c r="F3" s="2056"/>
      <c r="G3" s="2057"/>
      <c r="H3" s="194">
        <f>SUM(H4:H8)</f>
        <v>524</v>
      </c>
      <c r="J3" s="183"/>
      <c r="K3" s="183"/>
      <c r="L3" s="183"/>
      <c r="M3" s="183"/>
      <c r="N3" s="183"/>
      <c r="O3" s="183"/>
    </row>
    <row r="4" spans="1:15" s="182" customFormat="1" ht="12.75" customHeight="1">
      <c r="A4" s="184" t="s">
        <v>134</v>
      </c>
      <c r="B4" s="2063" t="s">
        <v>135</v>
      </c>
      <c r="C4" s="2064"/>
      <c r="D4" s="2064"/>
      <c r="E4" s="2064"/>
      <c r="F4" s="2064"/>
      <c r="G4" s="2065"/>
      <c r="H4" s="189">
        <v>48</v>
      </c>
      <c r="J4" s="183"/>
      <c r="K4" s="183"/>
      <c r="L4" s="183"/>
      <c r="M4" s="183"/>
      <c r="N4" s="183"/>
      <c r="O4" s="183"/>
    </row>
    <row r="5" spans="1:15" s="182" customFormat="1" ht="12.75">
      <c r="A5" s="184" t="s">
        <v>136</v>
      </c>
      <c r="B5" s="2063" t="s">
        <v>106</v>
      </c>
      <c r="C5" s="2064"/>
      <c r="D5" s="2064"/>
      <c r="E5" s="2064"/>
      <c r="F5" s="2064"/>
      <c r="G5" s="2065"/>
      <c r="H5" s="189">
        <v>48</v>
      </c>
      <c r="J5" s="183"/>
      <c r="K5" s="183"/>
      <c r="L5" s="183"/>
      <c r="M5" s="183"/>
      <c r="N5" s="183"/>
      <c r="O5" s="183"/>
    </row>
    <row r="6" spans="1:15" s="182" customFormat="1" ht="12.75" customHeight="1">
      <c r="A6" s="184" t="s">
        <v>137</v>
      </c>
      <c r="B6" s="2063" t="s">
        <v>138</v>
      </c>
      <c r="C6" s="2064"/>
      <c r="D6" s="2064"/>
      <c r="E6" s="2064"/>
      <c r="F6" s="2064"/>
      <c r="G6" s="2065"/>
      <c r="H6" s="189">
        <v>48</v>
      </c>
      <c r="J6" s="183"/>
      <c r="K6" s="183"/>
      <c r="L6" s="183"/>
      <c r="M6" s="183"/>
      <c r="N6" s="183"/>
      <c r="O6" s="183"/>
    </row>
    <row r="7" spans="1:15" s="182" customFormat="1" ht="12.75" customHeight="1">
      <c r="A7" s="184" t="s">
        <v>139</v>
      </c>
      <c r="B7" s="2063" t="s">
        <v>253</v>
      </c>
      <c r="C7" s="2064"/>
      <c r="D7" s="2064"/>
      <c r="E7" s="2064"/>
      <c r="F7" s="2064"/>
      <c r="G7" s="2065"/>
      <c r="H7" s="189">
        <v>190</v>
      </c>
      <c r="J7" s="183"/>
      <c r="K7" s="183"/>
      <c r="L7" s="183"/>
      <c r="M7" s="183"/>
      <c r="N7" s="183"/>
      <c r="O7" s="183"/>
    </row>
    <row r="8" spans="1:15" s="182" customFormat="1" ht="12.75" customHeight="1">
      <c r="A8" s="184" t="s">
        <v>309</v>
      </c>
      <c r="B8" s="2063" t="s">
        <v>108</v>
      </c>
      <c r="C8" s="2064"/>
      <c r="D8" s="2064"/>
      <c r="E8" s="2064"/>
      <c r="F8" s="2064"/>
      <c r="G8" s="2065"/>
      <c r="H8" s="189">
        <v>190</v>
      </c>
      <c r="J8" s="183"/>
      <c r="K8" s="183"/>
      <c r="L8" s="183"/>
      <c r="M8" s="183"/>
      <c r="N8" s="183"/>
      <c r="O8" s="183"/>
    </row>
    <row r="9" spans="1:15" s="182" customFormat="1" ht="24.75" customHeight="1">
      <c r="A9" s="193" t="s">
        <v>144</v>
      </c>
      <c r="B9" s="2055" t="s">
        <v>354</v>
      </c>
      <c r="C9" s="2056"/>
      <c r="D9" s="2056"/>
      <c r="E9" s="2056"/>
      <c r="F9" s="2056"/>
      <c r="G9" s="2057"/>
      <c r="H9" s="194">
        <f>SUM(H10:H11)</f>
        <v>124</v>
      </c>
      <c r="J9" s="183"/>
      <c r="K9" s="183"/>
      <c r="L9" s="183"/>
      <c r="M9" s="183"/>
      <c r="N9" s="183"/>
      <c r="O9" s="183"/>
    </row>
    <row r="10" spans="1:15" s="182" customFormat="1" ht="12.75" customHeight="1">
      <c r="A10" s="184" t="s">
        <v>145</v>
      </c>
      <c r="B10" s="2063" t="s">
        <v>146</v>
      </c>
      <c r="C10" s="2064"/>
      <c r="D10" s="2064"/>
      <c r="E10" s="2064"/>
      <c r="F10" s="2064"/>
      <c r="G10" s="2065"/>
      <c r="H10" s="189">
        <v>58</v>
      </c>
      <c r="J10" s="183"/>
      <c r="K10" s="183"/>
      <c r="L10" s="183"/>
      <c r="M10" s="183"/>
      <c r="N10" s="183"/>
      <c r="O10" s="183"/>
    </row>
    <row r="11" spans="1:15" s="182" customFormat="1" ht="26.25" customHeight="1">
      <c r="A11" s="184" t="s">
        <v>147</v>
      </c>
      <c r="B11" s="2063" t="s">
        <v>148</v>
      </c>
      <c r="C11" s="2064"/>
      <c r="D11" s="2064"/>
      <c r="E11" s="2064"/>
      <c r="F11" s="2064"/>
      <c r="G11" s="2065"/>
      <c r="H11" s="189">
        <v>66</v>
      </c>
      <c r="J11" s="183"/>
      <c r="K11" s="183"/>
      <c r="L11" s="183"/>
      <c r="M11" s="183"/>
      <c r="N11" s="183"/>
      <c r="O11" s="183"/>
    </row>
    <row r="12" spans="1:15" ht="15" customHeight="1">
      <c r="A12" s="186" t="s">
        <v>149</v>
      </c>
      <c r="B12" s="2043" t="s">
        <v>150</v>
      </c>
      <c r="C12" s="2044"/>
      <c r="D12" s="2044"/>
      <c r="E12" s="2044"/>
      <c r="F12" s="2044"/>
      <c r="G12" s="2045"/>
      <c r="H12" s="190">
        <f>H13+H24</f>
        <v>1764</v>
      </c>
    </row>
    <row r="13" spans="1:15" ht="15" customHeight="1">
      <c r="A13" s="187" t="s">
        <v>151</v>
      </c>
      <c r="B13" s="2046" t="s">
        <v>352</v>
      </c>
      <c r="C13" s="2047"/>
      <c r="D13" s="2047"/>
      <c r="E13" s="2047"/>
      <c r="F13" s="2047"/>
      <c r="G13" s="2048"/>
      <c r="H13" s="191">
        <f>SUM(H14:H23)</f>
        <v>618</v>
      </c>
    </row>
    <row r="14" spans="1:15" ht="15" customHeight="1">
      <c r="A14" s="188" t="s">
        <v>152</v>
      </c>
      <c r="B14" s="2049" t="s">
        <v>153</v>
      </c>
      <c r="C14" s="2050"/>
      <c r="D14" s="2050"/>
      <c r="E14" s="2050"/>
      <c r="F14" s="2050"/>
      <c r="G14" s="2051"/>
      <c r="H14" s="192">
        <v>90</v>
      </c>
    </row>
    <row r="15" spans="1:15" ht="15" customHeight="1">
      <c r="A15" s="188" t="s">
        <v>154</v>
      </c>
      <c r="B15" s="2049" t="s">
        <v>349</v>
      </c>
      <c r="C15" s="2050"/>
      <c r="D15" s="2050"/>
      <c r="E15" s="2050"/>
      <c r="F15" s="2050"/>
      <c r="G15" s="2051"/>
      <c r="H15" s="192">
        <v>48</v>
      </c>
    </row>
    <row r="16" spans="1:15" ht="15" customHeight="1">
      <c r="A16" s="188" t="s">
        <v>156</v>
      </c>
      <c r="B16" s="2049" t="s">
        <v>350</v>
      </c>
      <c r="C16" s="2050"/>
      <c r="D16" s="2050"/>
      <c r="E16" s="2050"/>
      <c r="F16" s="2050"/>
      <c r="G16" s="2051"/>
      <c r="H16" s="192">
        <v>44</v>
      </c>
    </row>
    <row r="17" spans="1:8" ht="15" customHeight="1">
      <c r="A17" s="188" t="s">
        <v>158</v>
      </c>
      <c r="B17" s="2049" t="s">
        <v>159</v>
      </c>
      <c r="C17" s="2050"/>
      <c r="D17" s="2050"/>
      <c r="E17" s="2050"/>
      <c r="F17" s="2050"/>
      <c r="G17" s="2051"/>
      <c r="H17" s="192">
        <v>48</v>
      </c>
    </row>
    <row r="18" spans="1:8" ht="15" customHeight="1">
      <c r="A18" s="188" t="s">
        <v>160</v>
      </c>
      <c r="B18" s="2049" t="s">
        <v>161</v>
      </c>
      <c r="C18" s="2050"/>
      <c r="D18" s="2050"/>
      <c r="E18" s="2050"/>
      <c r="F18" s="2050"/>
      <c r="G18" s="2051"/>
      <c r="H18" s="192">
        <v>108</v>
      </c>
    </row>
    <row r="19" spans="1:8" ht="15" customHeight="1">
      <c r="A19" s="188" t="s">
        <v>162</v>
      </c>
      <c r="B19" s="2049" t="s">
        <v>163</v>
      </c>
      <c r="C19" s="2050"/>
      <c r="D19" s="2050"/>
      <c r="E19" s="2050"/>
      <c r="F19" s="2050"/>
      <c r="G19" s="2051"/>
      <c r="H19" s="192">
        <v>54</v>
      </c>
    </row>
    <row r="20" spans="1:8" ht="15" customHeight="1">
      <c r="A20" s="188" t="s">
        <v>164</v>
      </c>
      <c r="B20" s="2049" t="s">
        <v>351</v>
      </c>
      <c r="C20" s="2050"/>
      <c r="D20" s="2050"/>
      <c r="E20" s="2050"/>
      <c r="F20" s="2050"/>
      <c r="G20" s="2051"/>
      <c r="H20" s="192">
        <v>72</v>
      </c>
    </row>
    <row r="21" spans="1:8" ht="27" customHeight="1">
      <c r="A21" s="188" t="s">
        <v>166</v>
      </c>
      <c r="B21" s="2049" t="s">
        <v>167</v>
      </c>
      <c r="C21" s="2050"/>
      <c r="D21" s="2050"/>
      <c r="E21" s="2050"/>
      <c r="F21" s="2050"/>
      <c r="G21" s="2051"/>
      <c r="H21" s="192">
        <v>44</v>
      </c>
    </row>
    <row r="22" spans="1:8" ht="15" customHeight="1">
      <c r="A22" s="188" t="s">
        <v>168</v>
      </c>
      <c r="B22" s="2049" t="s">
        <v>169</v>
      </c>
      <c r="C22" s="2050"/>
      <c r="D22" s="2050"/>
      <c r="E22" s="2050"/>
      <c r="F22" s="2050"/>
      <c r="G22" s="2051"/>
      <c r="H22" s="192">
        <v>42</v>
      </c>
    </row>
    <row r="23" spans="1:8" ht="15" customHeight="1">
      <c r="A23" s="188" t="s">
        <v>170</v>
      </c>
      <c r="B23" s="2049" t="s">
        <v>171</v>
      </c>
      <c r="C23" s="2050"/>
      <c r="D23" s="2050"/>
      <c r="E23" s="2050"/>
      <c r="F23" s="2050"/>
      <c r="G23" s="2051"/>
      <c r="H23" s="192">
        <v>68</v>
      </c>
    </row>
    <row r="24" spans="1:8" ht="15" customHeight="1">
      <c r="A24" s="187" t="s">
        <v>172</v>
      </c>
      <c r="B24" s="2046" t="s">
        <v>173</v>
      </c>
      <c r="C24" s="2047"/>
      <c r="D24" s="2047"/>
      <c r="E24" s="2047"/>
      <c r="F24" s="2047"/>
      <c r="G24" s="2048"/>
      <c r="H24" s="191">
        <f>H25+H27+H31</f>
        <v>1146</v>
      </c>
    </row>
    <row r="25" spans="1:8" ht="42.75" customHeight="1">
      <c r="A25" s="188" t="s">
        <v>174</v>
      </c>
      <c r="B25" s="2049" t="s">
        <v>353</v>
      </c>
      <c r="C25" s="2050"/>
      <c r="D25" s="2050"/>
      <c r="E25" s="2050"/>
      <c r="F25" s="2050"/>
      <c r="G25" s="2051"/>
      <c r="H25" s="192">
        <v>712</v>
      </c>
    </row>
    <row r="26" spans="1:8" ht="40.5" customHeight="1">
      <c r="A26" s="188" t="s">
        <v>175</v>
      </c>
      <c r="B26" s="2049" t="s">
        <v>176</v>
      </c>
      <c r="C26" s="2050"/>
      <c r="D26" s="2050"/>
      <c r="E26" s="2050"/>
      <c r="F26" s="2050"/>
      <c r="G26" s="2051"/>
      <c r="H26" s="192">
        <v>712</v>
      </c>
    </row>
    <row r="27" spans="1:8" ht="25.5" customHeight="1">
      <c r="A27" s="188" t="s">
        <v>181</v>
      </c>
      <c r="B27" s="2049" t="s">
        <v>182</v>
      </c>
      <c r="C27" s="2050"/>
      <c r="D27" s="2050"/>
      <c r="E27" s="2050"/>
      <c r="F27" s="2050"/>
      <c r="G27" s="2051"/>
      <c r="H27" s="192">
        <f>H28+H29+H30</f>
        <v>218</v>
      </c>
    </row>
    <row r="28" spans="1:8" ht="27" customHeight="1">
      <c r="A28" s="188" t="s">
        <v>183</v>
      </c>
      <c r="B28" s="2049" t="s">
        <v>184</v>
      </c>
      <c r="C28" s="2050"/>
      <c r="D28" s="2050"/>
      <c r="E28" s="2050"/>
      <c r="F28" s="2050"/>
      <c r="G28" s="2051"/>
      <c r="H28" s="192">
        <v>122</v>
      </c>
    </row>
    <row r="29" spans="1:8" ht="26.25" customHeight="1">
      <c r="A29" s="188" t="s">
        <v>261</v>
      </c>
      <c r="B29" s="2049" t="s">
        <v>197</v>
      </c>
      <c r="C29" s="2050"/>
      <c r="D29" s="2050"/>
      <c r="E29" s="2050"/>
      <c r="F29" s="2050"/>
      <c r="G29" s="2051"/>
      <c r="H29" s="192">
        <v>48</v>
      </c>
    </row>
    <row r="30" spans="1:8" ht="24.75" customHeight="1">
      <c r="A30" s="188" t="s">
        <v>262</v>
      </c>
      <c r="B30" s="2049" t="s">
        <v>199</v>
      </c>
      <c r="C30" s="2050"/>
      <c r="D30" s="2050"/>
      <c r="E30" s="2050"/>
      <c r="F30" s="2050"/>
      <c r="G30" s="2051"/>
      <c r="H30" s="192">
        <v>48</v>
      </c>
    </row>
    <row r="31" spans="1:8" ht="26.25" customHeight="1">
      <c r="A31" s="188" t="s">
        <v>203</v>
      </c>
      <c r="B31" s="2049" t="s">
        <v>204</v>
      </c>
      <c r="C31" s="2050"/>
      <c r="D31" s="2050"/>
      <c r="E31" s="2050"/>
      <c r="F31" s="2050"/>
      <c r="G31" s="2051"/>
      <c r="H31" s="192">
        <f>H32</f>
        <v>216</v>
      </c>
    </row>
    <row r="32" spans="1:8" ht="29.25" customHeight="1">
      <c r="A32" s="188" t="s">
        <v>263</v>
      </c>
      <c r="B32" s="2049" t="s">
        <v>206</v>
      </c>
      <c r="C32" s="2050"/>
      <c r="D32" s="2050"/>
      <c r="E32" s="2050"/>
      <c r="F32" s="2050"/>
      <c r="G32" s="2051"/>
      <c r="H32" s="192">
        <v>216</v>
      </c>
    </row>
    <row r="33" spans="1:15" ht="38.25" customHeight="1">
      <c r="A33" s="2058" t="s">
        <v>341</v>
      </c>
      <c r="B33" s="2058"/>
      <c r="C33" s="2058"/>
      <c r="D33" s="2058"/>
      <c r="E33" s="2058"/>
      <c r="F33" s="2058"/>
      <c r="G33" s="2058"/>
      <c r="H33" s="2058"/>
    </row>
    <row r="34" spans="1:15" ht="15.75">
      <c r="A34" s="2059" t="s">
        <v>304</v>
      </c>
      <c r="B34" s="2059"/>
      <c r="C34" s="2059"/>
      <c r="D34" s="2059"/>
      <c r="E34" s="2059"/>
      <c r="F34" s="2059"/>
      <c r="G34" s="2059"/>
      <c r="H34" s="198">
        <f>H35+H42+H45</f>
        <v>1008</v>
      </c>
    </row>
    <row r="35" spans="1:15" ht="23.25" customHeight="1">
      <c r="A35" s="196"/>
      <c r="B35" s="2055" t="s">
        <v>327</v>
      </c>
      <c r="C35" s="2056"/>
      <c r="D35" s="2056"/>
      <c r="E35" s="2056"/>
      <c r="F35" s="2056"/>
      <c r="G35" s="2057"/>
      <c r="H35" s="197">
        <f>SUM(H36:H41)</f>
        <v>236</v>
      </c>
      <c r="I35" s="176"/>
    </row>
    <row r="36" spans="1:15">
      <c r="A36" s="808" t="s">
        <v>356</v>
      </c>
      <c r="B36" s="2060" t="s">
        <v>135</v>
      </c>
      <c r="C36" s="2060"/>
      <c r="D36" s="2060"/>
      <c r="E36" s="2060"/>
      <c r="F36" s="2060"/>
      <c r="G36" s="2060"/>
      <c r="H36" s="201">
        <v>4</v>
      </c>
    </row>
    <row r="37" spans="1:15">
      <c r="A37" s="808" t="s">
        <v>357</v>
      </c>
      <c r="B37" s="2060" t="s">
        <v>106</v>
      </c>
      <c r="C37" s="2060"/>
      <c r="D37" s="2060"/>
      <c r="E37" s="2060"/>
      <c r="F37" s="2060"/>
      <c r="G37" s="2060"/>
      <c r="H37" s="202">
        <v>28</v>
      </c>
    </row>
    <row r="38" spans="1:15">
      <c r="A38" s="808" t="s">
        <v>137</v>
      </c>
      <c r="B38" s="2052" t="s">
        <v>138</v>
      </c>
      <c r="C38" s="2053"/>
      <c r="D38" s="2053"/>
      <c r="E38" s="2053"/>
      <c r="F38" s="2053"/>
      <c r="G38" s="2054"/>
      <c r="H38" s="202">
        <v>40</v>
      </c>
    </row>
    <row r="39" spans="1:15" ht="18">
      <c r="A39" s="808" t="s">
        <v>358</v>
      </c>
      <c r="B39" s="2060" t="s">
        <v>142</v>
      </c>
      <c r="C39" s="2060"/>
      <c r="D39" s="2060"/>
      <c r="E39" s="2060"/>
      <c r="F39" s="2060"/>
      <c r="G39" s="2060"/>
      <c r="H39" s="202">
        <v>76</v>
      </c>
      <c r="J39" s="177"/>
      <c r="K39" s="178"/>
      <c r="L39" s="179"/>
      <c r="M39" s="178"/>
      <c r="N39" s="179"/>
    </row>
    <row r="40" spans="1:15">
      <c r="A40" s="808" t="s">
        <v>359</v>
      </c>
      <c r="B40" s="2052" t="s">
        <v>140</v>
      </c>
      <c r="C40" s="2053"/>
      <c r="D40" s="2053"/>
      <c r="E40" s="2053"/>
      <c r="F40" s="2053"/>
      <c r="G40" s="2054"/>
      <c r="H40" s="201">
        <v>44</v>
      </c>
    </row>
    <row r="41" spans="1:15">
      <c r="A41" s="808" t="s">
        <v>360</v>
      </c>
      <c r="B41" s="2052" t="s">
        <v>361</v>
      </c>
      <c r="C41" s="2053"/>
      <c r="D41" s="2053"/>
      <c r="E41" s="2053"/>
      <c r="F41" s="2053"/>
      <c r="G41" s="2054"/>
      <c r="H41" s="201">
        <v>44</v>
      </c>
    </row>
    <row r="42" spans="1:15">
      <c r="A42" s="193" t="s">
        <v>144</v>
      </c>
      <c r="B42" s="2055" t="s">
        <v>354</v>
      </c>
      <c r="C42" s="2056"/>
      <c r="D42" s="2056"/>
      <c r="E42" s="2056"/>
      <c r="F42" s="2056"/>
      <c r="G42" s="2057"/>
      <c r="H42" s="197">
        <f>SUM(H43:H44)</f>
        <v>66</v>
      </c>
    </row>
    <row r="43" spans="1:15" ht="15" customHeight="1">
      <c r="A43" s="810" t="s">
        <v>145</v>
      </c>
      <c r="B43" s="2063" t="s">
        <v>146</v>
      </c>
      <c r="C43" s="2064"/>
      <c r="D43" s="2064"/>
      <c r="E43" s="2064"/>
      <c r="F43" s="2064"/>
      <c r="G43" s="2065"/>
      <c r="H43" s="201">
        <v>18</v>
      </c>
    </row>
    <row r="44" spans="1:15" ht="27" customHeight="1">
      <c r="A44" s="809" t="s">
        <v>147</v>
      </c>
      <c r="B44" s="2063" t="s">
        <v>148</v>
      </c>
      <c r="C44" s="2064"/>
      <c r="D44" s="2064"/>
      <c r="E44" s="2064"/>
      <c r="F44" s="2064"/>
      <c r="G44" s="2065"/>
      <c r="H44" s="201">
        <v>48</v>
      </c>
    </row>
    <row r="45" spans="1:15" ht="18" customHeight="1">
      <c r="A45" s="811" t="s">
        <v>149</v>
      </c>
      <c r="B45" s="2043" t="s">
        <v>150</v>
      </c>
      <c r="C45" s="2044"/>
      <c r="D45" s="2044"/>
      <c r="E45" s="2044"/>
      <c r="F45" s="2044"/>
      <c r="G45" s="2045"/>
      <c r="H45" s="195">
        <f>H46+H60</f>
        <v>706</v>
      </c>
    </row>
    <row r="46" spans="1:15" ht="18" customHeight="1">
      <c r="A46" s="812" t="s">
        <v>151</v>
      </c>
      <c r="B46" s="2046" t="s">
        <v>352</v>
      </c>
      <c r="C46" s="2047"/>
      <c r="D46" s="2047"/>
      <c r="E46" s="2047"/>
      <c r="F46" s="2047"/>
      <c r="G46" s="2048"/>
      <c r="H46" s="195">
        <f>SUM(H47:H59)</f>
        <v>368</v>
      </c>
    </row>
    <row r="47" spans="1:15" ht="18" customHeight="1">
      <c r="A47" s="813" t="s">
        <v>152</v>
      </c>
      <c r="B47" s="2049" t="s">
        <v>153</v>
      </c>
      <c r="C47" s="2050"/>
      <c r="D47" s="2050"/>
      <c r="E47" s="2050"/>
      <c r="F47" s="2050"/>
      <c r="G47" s="2051"/>
      <c r="H47" s="185">
        <v>28</v>
      </c>
    </row>
    <row r="48" spans="1:15">
      <c r="A48" s="813" t="s">
        <v>154</v>
      </c>
      <c r="B48" s="2049" t="s">
        <v>349</v>
      </c>
      <c r="C48" s="2050"/>
      <c r="D48" s="2050"/>
      <c r="E48" s="2050"/>
      <c r="F48" s="2050"/>
      <c r="G48" s="2051"/>
      <c r="H48" s="185">
        <v>48</v>
      </c>
      <c r="J48" s="2042"/>
      <c r="K48" s="2042"/>
      <c r="L48" s="2042"/>
      <c r="M48" s="2042"/>
      <c r="N48" s="2042"/>
      <c r="O48" s="2042"/>
    </row>
    <row r="49" spans="1:15">
      <c r="A49" s="813" t="s">
        <v>156</v>
      </c>
      <c r="B49" s="2049" t="s">
        <v>350</v>
      </c>
      <c r="C49" s="2050"/>
      <c r="D49" s="2050"/>
      <c r="E49" s="2050"/>
      <c r="F49" s="2050"/>
      <c r="G49" s="2051"/>
      <c r="H49" s="185">
        <v>0</v>
      </c>
      <c r="J49" s="180"/>
      <c r="K49" s="180"/>
      <c r="L49" s="180"/>
      <c r="M49" s="180"/>
      <c r="N49" s="180"/>
      <c r="O49" s="180"/>
    </row>
    <row r="50" spans="1:15">
      <c r="A50" s="813" t="s">
        <v>158</v>
      </c>
      <c r="B50" s="2049" t="s">
        <v>159</v>
      </c>
      <c r="C50" s="2050"/>
      <c r="D50" s="2050"/>
      <c r="E50" s="2050"/>
      <c r="F50" s="2050"/>
      <c r="G50" s="2051"/>
      <c r="H50" s="185">
        <v>40</v>
      </c>
      <c r="J50" s="180"/>
      <c r="K50" s="180"/>
      <c r="L50" s="180"/>
      <c r="M50" s="180"/>
      <c r="N50" s="180"/>
      <c r="O50" s="180"/>
    </row>
    <row r="51" spans="1:15">
      <c r="A51" s="813" t="s">
        <v>160</v>
      </c>
      <c r="B51" s="2049" t="s">
        <v>161</v>
      </c>
      <c r="C51" s="2050"/>
      <c r="D51" s="2050"/>
      <c r="E51" s="2050"/>
      <c r="F51" s="2050"/>
      <c r="G51" s="2051"/>
      <c r="H51" s="185">
        <v>18</v>
      </c>
    </row>
    <row r="52" spans="1:15">
      <c r="A52" s="813" t="s">
        <v>162</v>
      </c>
      <c r="B52" s="2049" t="s">
        <v>163</v>
      </c>
      <c r="C52" s="2050"/>
      <c r="D52" s="2050"/>
      <c r="E52" s="2050"/>
      <c r="F52" s="2050"/>
      <c r="G52" s="2051"/>
      <c r="H52" s="185">
        <v>22</v>
      </c>
    </row>
    <row r="53" spans="1:15">
      <c r="A53" s="813" t="s">
        <v>164</v>
      </c>
      <c r="B53" s="2049" t="s">
        <v>351</v>
      </c>
      <c r="C53" s="2050"/>
      <c r="D53" s="2050"/>
      <c r="E53" s="2050"/>
      <c r="F53" s="2050"/>
      <c r="G53" s="2051"/>
      <c r="H53" s="185">
        <v>30</v>
      </c>
    </row>
    <row r="54" spans="1:15">
      <c r="A54" s="813" t="s">
        <v>166</v>
      </c>
      <c r="B54" s="2049" t="s">
        <v>167</v>
      </c>
      <c r="C54" s="2050"/>
      <c r="D54" s="2050"/>
      <c r="E54" s="2050"/>
      <c r="F54" s="2050"/>
      <c r="G54" s="2051"/>
      <c r="H54" s="185">
        <v>18</v>
      </c>
    </row>
    <row r="55" spans="1:15">
      <c r="A55" s="199" t="s">
        <v>168</v>
      </c>
      <c r="B55" s="2049" t="s">
        <v>169</v>
      </c>
      <c r="C55" s="2050"/>
      <c r="D55" s="2050"/>
      <c r="E55" s="2050"/>
      <c r="F55" s="2050"/>
      <c r="G55" s="2051"/>
      <c r="H55" s="185">
        <v>2</v>
      </c>
    </row>
    <row r="56" spans="1:15">
      <c r="A56" s="199" t="s">
        <v>170</v>
      </c>
      <c r="B56" s="2049" t="s">
        <v>171</v>
      </c>
      <c r="C56" s="2050"/>
      <c r="D56" s="2050"/>
      <c r="E56" s="2050"/>
      <c r="F56" s="2050"/>
      <c r="G56" s="2051"/>
      <c r="H56" s="185">
        <v>12</v>
      </c>
    </row>
    <row r="57" spans="1:15" ht="15" customHeight="1">
      <c r="A57" s="199" t="s">
        <v>314</v>
      </c>
      <c r="B57" s="2049" t="s">
        <v>141</v>
      </c>
      <c r="C57" s="2050"/>
      <c r="D57" s="2050"/>
      <c r="E57" s="2050"/>
      <c r="F57" s="2050"/>
      <c r="G57" s="2051"/>
      <c r="H57" s="185">
        <v>62</v>
      </c>
    </row>
    <row r="58" spans="1:15">
      <c r="A58" s="199" t="s">
        <v>329</v>
      </c>
      <c r="B58" s="2049" t="s">
        <v>178</v>
      </c>
      <c r="C58" s="2050"/>
      <c r="D58" s="2050"/>
      <c r="E58" s="2050"/>
      <c r="F58" s="2050"/>
      <c r="G58" s="2051"/>
      <c r="H58" s="185">
        <v>44</v>
      </c>
    </row>
    <row r="59" spans="1:15">
      <c r="A59" s="199" t="s">
        <v>330</v>
      </c>
      <c r="B59" s="2049" t="s">
        <v>208</v>
      </c>
      <c r="C59" s="2050"/>
      <c r="D59" s="2050"/>
      <c r="E59" s="2050"/>
      <c r="F59" s="2050"/>
      <c r="G59" s="2051"/>
      <c r="H59" s="185">
        <v>44</v>
      </c>
    </row>
    <row r="60" spans="1:15">
      <c r="A60" s="200" t="s">
        <v>172</v>
      </c>
      <c r="B60" s="2046" t="s">
        <v>173</v>
      </c>
      <c r="C60" s="2047"/>
      <c r="D60" s="2047"/>
      <c r="E60" s="2047"/>
      <c r="F60" s="2047"/>
      <c r="G60" s="2048"/>
      <c r="H60" s="195">
        <f>H61+H63+H67</f>
        <v>338</v>
      </c>
    </row>
    <row r="61" spans="1:15" ht="26.25" customHeight="1">
      <c r="A61" s="199" t="s">
        <v>174</v>
      </c>
      <c r="B61" s="2049" t="s">
        <v>353</v>
      </c>
      <c r="C61" s="2050"/>
      <c r="D61" s="2050"/>
      <c r="E61" s="2050"/>
      <c r="F61" s="2050"/>
      <c r="G61" s="2051"/>
      <c r="H61" s="185">
        <v>102</v>
      </c>
    </row>
    <row r="62" spans="1:15" ht="28.5" customHeight="1">
      <c r="A62" s="199" t="s">
        <v>175</v>
      </c>
      <c r="B62" s="2049" t="s">
        <v>176</v>
      </c>
      <c r="C62" s="2050"/>
      <c r="D62" s="2050"/>
      <c r="E62" s="2050"/>
      <c r="F62" s="2050"/>
      <c r="G62" s="2051"/>
      <c r="H62" s="185">
        <v>102</v>
      </c>
    </row>
    <row r="63" spans="1:15" ht="31.5" customHeight="1">
      <c r="A63" s="199" t="s">
        <v>181</v>
      </c>
      <c r="B63" s="2049" t="s">
        <v>182</v>
      </c>
      <c r="C63" s="2050"/>
      <c r="D63" s="2050"/>
      <c r="E63" s="2050"/>
      <c r="F63" s="2050"/>
      <c r="G63" s="2051"/>
      <c r="H63" s="185">
        <f>H64+H65+H66</f>
        <v>190</v>
      </c>
    </row>
    <row r="64" spans="1:15" ht="26.25" customHeight="1">
      <c r="A64" s="199" t="s">
        <v>183</v>
      </c>
      <c r="B64" s="2049" t="s">
        <v>184</v>
      </c>
      <c r="C64" s="2050"/>
      <c r="D64" s="2050"/>
      <c r="E64" s="2050"/>
      <c r="F64" s="2050"/>
      <c r="G64" s="2051"/>
      <c r="H64" s="185">
        <v>132</v>
      </c>
    </row>
    <row r="65" spans="1:8" ht="15.75" customHeight="1">
      <c r="A65" s="199" t="s">
        <v>261</v>
      </c>
      <c r="B65" s="2049" t="s">
        <v>197</v>
      </c>
      <c r="C65" s="2050"/>
      <c r="D65" s="2050"/>
      <c r="E65" s="2050"/>
      <c r="F65" s="2050"/>
      <c r="G65" s="2051"/>
      <c r="H65" s="185">
        <v>28</v>
      </c>
    </row>
    <row r="66" spans="1:8">
      <c r="A66" s="199" t="s">
        <v>262</v>
      </c>
      <c r="B66" s="2049" t="s">
        <v>199</v>
      </c>
      <c r="C66" s="2050"/>
      <c r="D66" s="2050"/>
      <c r="E66" s="2050"/>
      <c r="F66" s="2050"/>
      <c r="G66" s="2051"/>
      <c r="H66" s="185">
        <v>30</v>
      </c>
    </row>
    <row r="67" spans="1:8" ht="37.5" customHeight="1">
      <c r="A67" s="199" t="s">
        <v>203</v>
      </c>
      <c r="B67" s="2049" t="s">
        <v>204</v>
      </c>
      <c r="C67" s="2050"/>
      <c r="D67" s="2050"/>
      <c r="E67" s="2050"/>
      <c r="F67" s="2050"/>
      <c r="G67" s="2051"/>
      <c r="H67" s="185">
        <v>46</v>
      </c>
    </row>
    <row r="68" spans="1:8" ht="32.25" customHeight="1">
      <c r="A68" s="199" t="s">
        <v>263</v>
      </c>
      <c r="B68" s="2049" t="s">
        <v>206</v>
      </c>
      <c r="C68" s="2050"/>
      <c r="D68" s="2050"/>
      <c r="E68" s="2050"/>
      <c r="F68" s="2050"/>
      <c r="G68" s="2051"/>
      <c r="H68" s="185">
        <v>46</v>
      </c>
    </row>
    <row r="69" spans="1:8" ht="36" customHeight="1">
      <c r="A69" s="2070" t="s">
        <v>362</v>
      </c>
      <c r="B69" s="2071"/>
      <c r="C69" s="2071"/>
      <c r="D69" s="2071"/>
      <c r="E69" s="2071"/>
      <c r="F69" s="2071"/>
      <c r="G69" s="2071"/>
      <c r="H69" s="2072"/>
    </row>
    <row r="70" spans="1:8">
      <c r="A70" s="203"/>
      <c r="B70" s="2079" t="s">
        <v>363</v>
      </c>
      <c r="C70" s="2079"/>
      <c r="D70" s="2079"/>
      <c r="E70" s="2079"/>
      <c r="F70" s="2073" t="s">
        <v>305</v>
      </c>
      <c r="G70" s="2074"/>
      <c r="H70" s="2075"/>
    </row>
    <row r="71" spans="1:8">
      <c r="A71" s="204" t="s">
        <v>342</v>
      </c>
      <c r="B71" s="2069">
        <v>0.59</v>
      </c>
      <c r="C71" s="2069"/>
      <c r="D71" s="2069"/>
      <c r="E71" s="2069"/>
      <c r="F71" s="2076">
        <v>0.41</v>
      </c>
      <c r="G71" s="2077"/>
      <c r="H71" s="2078"/>
    </row>
    <row r="72" spans="1:8">
      <c r="A72" s="205" t="s">
        <v>307</v>
      </c>
      <c r="B72" s="2069">
        <v>0.65</v>
      </c>
      <c r="C72" s="2069"/>
      <c r="D72" s="2069"/>
      <c r="E72" s="2069"/>
      <c r="F72" s="2076">
        <v>0.35</v>
      </c>
      <c r="G72" s="2077"/>
      <c r="H72" s="2078"/>
    </row>
    <row r="73" spans="1:8">
      <c r="A73" s="205" t="s">
        <v>50</v>
      </c>
      <c r="B73" s="2069">
        <v>0.73</v>
      </c>
      <c r="C73" s="2069"/>
      <c r="D73" s="2069"/>
      <c r="E73" s="2069"/>
      <c r="F73" s="2076">
        <v>0.27</v>
      </c>
      <c r="G73" s="2077"/>
      <c r="H73" s="2078"/>
    </row>
  </sheetData>
  <mergeCells count="78">
    <mergeCell ref="B43:G43"/>
    <mergeCell ref="B44:G44"/>
    <mergeCell ref="B38:G38"/>
    <mergeCell ref="B67:G67"/>
    <mergeCell ref="B68:G68"/>
    <mergeCell ref="B58:G58"/>
    <mergeCell ref="B59:G59"/>
    <mergeCell ref="B62:G62"/>
    <mergeCell ref="B63:G63"/>
    <mergeCell ref="B64:G64"/>
    <mergeCell ref="B65:G65"/>
    <mergeCell ref="B66:G66"/>
    <mergeCell ref="B54:G54"/>
    <mergeCell ref="B55:G55"/>
    <mergeCell ref="B56:G56"/>
    <mergeCell ref="B60:G60"/>
    <mergeCell ref="B73:E73"/>
    <mergeCell ref="A69:H69"/>
    <mergeCell ref="F70:H70"/>
    <mergeCell ref="F71:H71"/>
    <mergeCell ref="F72:H72"/>
    <mergeCell ref="F73:H73"/>
    <mergeCell ref="B70:E70"/>
    <mergeCell ref="B71:E71"/>
    <mergeCell ref="B72:E72"/>
    <mergeCell ref="B61:G61"/>
    <mergeCell ref="B57:G57"/>
    <mergeCell ref="B49:G49"/>
    <mergeCell ref="B50:G50"/>
    <mergeCell ref="B51:G51"/>
    <mergeCell ref="B52:G52"/>
    <mergeCell ref="B53:G53"/>
    <mergeCell ref="B29:G29"/>
    <mergeCell ref="B30:G30"/>
    <mergeCell ref="B31:G31"/>
    <mergeCell ref="B32:G32"/>
    <mergeCell ref="A1:H1"/>
    <mergeCell ref="B3:G3"/>
    <mergeCell ref="B4:G4"/>
    <mergeCell ref="B5:G5"/>
    <mergeCell ref="A2:G2"/>
    <mergeCell ref="B6:G6"/>
    <mergeCell ref="B7:G7"/>
    <mergeCell ref="B8:G8"/>
    <mergeCell ref="B9:G9"/>
    <mergeCell ref="B15:G15"/>
    <mergeCell ref="B10:G10"/>
    <mergeCell ref="B11:G11"/>
    <mergeCell ref="B28:G28"/>
    <mergeCell ref="B12:G12"/>
    <mergeCell ref="B13:G13"/>
    <mergeCell ref="B14:G14"/>
    <mergeCell ref="B16:G16"/>
    <mergeCell ref="B17:G17"/>
    <mergeCell ref="B23:G23"/>
    <mergeCell ref="B24:G24"/>
    <mergeCell ref="B25:G25"/>
    <mergeCell ref="B26:G26"/>
    <mergeCell ref="B27:G27"/>
    <mergeCell ref="B18:G18"/>
    <mergeCell ref="B19:G19"/>
    <mergeCell ref="B20:G20"/>
    <mergeCell ref="B21:G21"/>
    <mergeCell ref="B22:G22"/>
    <mergeCell ref="B40:G40"/>
    <mergeCell ref="B41:G41"/>
    <mergeCell ref="B42:G42"/>
    <mergeCell ref="B35:G35"/>
    <mergeCell ref="A33:H33"/>
    <mergeCell ref="A34:G34"/>
    <mergeCell ref="B36:G36"/>
    <mergeCell ref="B37:G37"/>
    <mergeCell ref="B39:G39"/>
    <mergeCell ref="J48:O48"/>
    <mergeCell ref="B45:G45"/>
    <mergeCell ref="B46:G46"/>
    <mergeCell ref="B47:G47"/>
    <mergeCell ref="B48:G48"/>
  </mergeCells>
  <pageMargins left="0" right="0" top="0.15748031496062992" bottom="0.35433070866141736" header="0.31496062992125984" footer="0.31496062992125984"/>
  <pageSetup paperSize="9" scale="12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Q18" sqref="Q18"/>
    </sheetView>
  </sheetViews>
  <sheetFormatPr defaultRowHeight="1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topLeftCell="A60" workbookViewId="0">
      <selection activeCell="W233" sqref="W233"/>
    </sheetView>
  </sheetViews>
  <sheetFormatPr defaultRowHeight="15"/>
  <sheetData/>
  <pageMargins left="0.25" right="0.25" top="0.75" bottom="0.75" header="0.3" footer="0.3"/>
  <pageSetup paperSize="9" scale="7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3</vt:i4>
      </vt:variant>
    </vt:vector>
  </HeadingPairs>
  <TitlesOfParts>
    <vt:vector size="14" baseType="lpstr">
      <vt:lpstr>Учебный план</vt:lpstr>
      <vt:lpstr>График1</vt:lpstr>
      <vt:lpstr>График 2</vt:lpstr>
      <vt:lpstr>График 3</vt:lpstr>
      <vt:lpstr>График 4</vt:lpstr>
      <vt:lpstr>Самостоятельная работа</vt:lpstr>
      <vt:lpstr>Вариативная часть</vt:lpstr>
      <vt:lpstr>ФГОС-3</vt:lpstr>
      <vt:lpstr>Пояснительная записка</vt:lpstr>
      <vt:lpstr>Лист1</vt:lpstr>
      <vt:lpstr>Лист2</vt:lpstr>
      <vt:lpstr>'График 2'!Область_печати</vt:lpstr>
      <vt:lpstr>'График 3'!Область_печати</vt:lpstr>
      <vt:lpstr>'График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2017-10-13T12:38:05Z</dcterms:modified>
</cp:coreProperties>
</file>